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NUCHANAD\งานวิชาการ-โรงเรียนสมเด็จ\งานวิชาการ2559\ไฟล์กรอกสมรรถนะ2-2559\"/>
    </mc:Choice>
  </mc:AlternateContent>
  <bookViews>
    <workbookView xWindow="240" yWindow="195" windowWidth="15600" windowHeight="7230" tabRatio="745"/>
  </bookViews>
  <sheets>
    <sheet name="ข้อมูลรายวิชา" sheetId="2" r:id="rId1"/>
    <sheet name="ปพ.ห้อง.1" sheetId="4" r:id="rId2"/>
    <sheet name="ปพ.ห้อง.2" sheetId="10" r:id="rId3"/>
    <sheet name="ปพ.ห้อง.3" sheetId="16" r:id="rId4"/>
    <sheet name="สรุป(รวม)" sheetId="13" r:id="rId5"/>
  </sheets>
  <definedNames>
    <definedName name="_xlnm.Print_Titles" localSheetId="1">ปพ.ห้อง.1!$1:$8</definedName>
    <definedName name="_xlnm.Print_Titles" localSheetId="2">ปพ.ห้อง.2!$1:$8</definedName>
    <definedName name="_xlnm.Print_Titles" localSheetId="3">ปพ.ห้อง.3!$1:$8</definedName>
    <definedName name="_xlnm.Print_Titles" localSheetId="4">'สรุป(รวม)'!$1:$4</definedName>
  </definedNames>
  <calcPr calcId="152511"/>
</workbook>
</file>

<file path=xl/calcChain.xml><?xml version="1.0" encoding="utf-8"?>
<calcChain xmlns="http://schemas.openxmlformats.org/spreadsheetml/2006/main">
  <c r="P42" i="4" l="1"/>
  <c r="Q42" i="4"/>
  <c r="R42" i="4" s="1"/>
  <c r="K42" i="4" s="1"/>
  <c r="L42" i="4" s="1"/>
  <c r="P39" i="10" l="1"/>
  <c r="Q39" i="10"/>
  <c r="P40" i="10"/>
  <c r="Q40" i="10"/>
  <c r="P41" i="10"/>
  <c r="R41" i="10" s="1"/>
  <c r="K41" i="10" s="1"/>
  <c r="L41" i="10" s="1"/>
  <c r="Q41" i="10"/>
  <c r="P42" i="10"/>
  <c r="Q42" i="10"/>
  <c r="R42" i="10" s="1"/>
  <c r="K42" i="10" s="1"/>
  <c r="L42" i="10" s="1"/>
  <c r="P43" i="10"/>
  <c r="Q43" i="10"/>
  <c r="R43" i="10" s="1"/>
  <c r="K43" i="10" s="1"/>
  <c r="L43" i="10" s="1"/>
  <c r="R40" i="10" l="1"/>
  <c r="K40" i="10" s="1"/>
  <c r="L40" i="10" s="1"/>
  <c r="R39" i="10"/>
  <c r="K39" i="10" s="1"/>
  <c r="L39" i="10" s="1"/>
  <c r="P37" i="10"/>
  <c r="Q37" i="10"/>
  <c r="R37" i="10" s="1"/>
  <c r="K37" i="10" s="1"/>
  <c r="L37" i="10" s="1"/>
  <c r="P38" i="10"/>
  <c r="Q38" i="10"/>
  <c r="P37" i="4"/>
  <c r="Q37" i="4"/>
  <c r="R37" i="4" s="1"/>
  <c r="K37" i="4" s="1"/>
  <c r="L37" i="4" s="1"/>
  <c r="P38" i="4"/>
  <c r="Q38" i="4"/>
  <c r="R38" i="4" s="1"/>
  <c r="K38" i="4" s="1"/>
  <c r="L38" i="4" s="1"/>
  <c r="P39" i="4"/>
  <c r="Q39" i="4"/>
  <c r="P40" i="4"/>
  <c r="Q40" i="4"/>
  <c r="P41" i="4"/>
  <c r="Q41" i="4"/>
  <c r="R40" i="4" l="1"/>
  <c r="K40" i="4" s="1"/>
  <c r="L40" i="4" s="1"/>
  <c r="R38" i="10"/>
  <c r="K38" i="10" s="1"/>
  <c r="L38" i="10" s="1"/>
  <c r="R39" i="4"/>
  <c r="K39" i="4" s="1"/>
  <c r="L39" i="4" s="1"/>
  <c r="R41" i="4"/>
  <c r="K41" i="4" s="1"/>
  <c r="L41" i="4" s="1"/>
  <c r="B11" i="13" l="1"/>
  <c r="B10" i="13"/>
  <c r="B9" i="13"/>
  <c r="B8" i="13"/>
  <c r="A8" i="13"/>
  <c r="A11" i="13" s="1"/>
  <c r="A9" i="13" l="1"/>
  <c r="P10" i="16"/>
  <c r="Q10" i="16"/>
  <c r="P11" i="16"/>
  <c r="Q11" i="16"/>
  <c r="P12" i="16"/>
  <c r="Q12" i="16"/>
  <c r="P13" i="16"/>
  <c r="Q13" i="16"/>
  <c r="P14" i="16"/>
  <c r="Q14" i="16"/>
  <c r="P15" i="16"/>
  <c r="Q15" i="16"/>
  <c r="P16" i="16"/>
  <c r="Q16" i="16"/>
  <c r="P17" i="16"/>
  <c r="Q17" i="16"/>
  <c r="P18" i="16"/>
  <c r="Q18" i="16"/>
  <c r="P19" i="16"/>
  <c r="Q19" i="16"/>
  <c r="P20" i="16"/>
  <c r="Q20" i="16"/>
  <c r="P21" i="16"/>
  <c r="Q21" i="16"/>
  <c r="P22" i="16"/>
  <c r="Q22" i="16"/>
  <c r="P23" i="16"/>
  <c r="Q23" i="16"/>
  <c r="P24" i="16"/>
  <c r="Q24" i="16"/>
  <c r="P25" i="16"/>
  <c r="Q25" i="16"/>
  <c r="P26" i="16"/>
  <c r="Q26" i="16"/>
  <c r="P27" i="16"/>
  <c r="Q27" i="16"/>
  <c r="P28" i="16"/>
  <c r="Q28" i="16"/>
  <c r="P10" i="10"/>
  <c r="Q10" i="10"/>
  <c r="P11" i="10"/>
  <c r="Q11" i="10"/>
  <c r="P12" i="10"/>
  <c r="Q12" i="10"/>
  <c r="P13" i="10"/>
  <c r="Q13" i="10"/>
  <c r="P14" i="10"/>
  <c r="Q14" i="10"/>
  <c r="P15" i="10"/>
  <c r="Q15" i="10"/>
  <c r="P16" i="10"/>
  <c r="Q16" i="10"/>
  <c r="P17" i="10"/>
  <c r="Q17" i="10"/>
  <c r="P18" i="10"/>
  <c r="Q18" i="10"/>
  <c r="P19" i="10"/>
  <c r="Q19" i="10"/>
  <c r="P20" i="10"/>
  <c r="Q20" i="10"/>
  <c r="P21" i="10"/>
  <c r="Q21" i="10"/>
  <c r="P22" i="10"/>
  <c r="Q22" i="10"/>
  <c r="P23" i="10"/>
  <c r="Q23" i="10"/>
  <c r="P24" i="10"/>
  <c r="Q24" i="10"/>
  <c r="P25" i="10"/>
  <c r="Q25" i="10"/>
  <c r="P26" i="10"/>
  <c r="Q26" i="10"/>
  <c r="P27" i="10"/>
  <c r="Q27" i="10"/>
  <c r="P28" i="10"/>
  <c r="Q28" i="10"/>
  <c r="P29" i="10"/>
  <c r="Q29" i="10"/>
  <c r="P30" i="10"/>
  <c r="Q30" i="10"/>
  <c r="P31" i="10"/>
  <c r="Q31" i="10"/>
  <c r="P32" i="10"/>
  <c r="Q32" i="10"/>
  <c r="P33" i="10"/>
  <c r="Q33" i="10"/>
  <c r="P34" i="10"/>
  <c r="Q34" i="10"/>
  <c r="P35" i="10"/>
  <c r="Q35" i="10"/>
  <c r="P36" i="10"/>
  <c r="Q36" i="10"/>
  <c r="P13" i="4"/>
  <c r="Q9" i="16"/>
  <c r="P9" i="16"/>
  <c r="Q9" i="10"/>
  <c r="P9" i="10"/>
  <c r="P10" i="4"/>
  <c r="Q10" i="4"/>
  <c r="P11" i="4"/>
  <c r="Q11" i="4"/>
  <c r="P12" i="4"/>
  <c r="Q12" i="4"/>
  <c r="Q13" i="4"/>
  <c r="P14" i="4"/>
  <c r="Q14" i="4"/>
  <c r="P15" i="4"/>
  <c r="Q15" i="4"/>
  <c r="P16" i="4"/>
  <c r="Q16" i="4"/>
  <c r="P17" i="4"/>
  <c r="Q17" i="4"/>
  <c r="P18" i="4"/>
  <c r="Q18" i="4"/>
  <c r="P19" i="4"/>
  <c r="Q19" i="4"/>
  <c r="P20" i="4"/>
  <c r="Q20" i="4"/>
  <c r="P21" i="4"/>
  <c r="Q21" i="4"/>
  <c r="P22" i="4"/>
  <c r="Q22" i="4"/>
  <c r="P23" i="4"/>
  <c r="Q23" i="4"/>
  <c r="P24" i="4"/>
  <c r="Q24" i="4"/>
  <c r="P25" i="4"/>
  <c r="Q25" i="4"/>
  <c r="P26" i="4"/>
  <c r="Q26" i="4"/>
  <c r="P27" i="4"/>
  <c r="Q27" i="4"/>
  <c r="P28" i="4"/>
  <c r="Q28" i="4"/>
  <c r="P29" i="4"/>
  <c r="Q29" i="4"/>
  <c r="P30" i="4"/>
  <c r="Q30" i="4"/>
  <c r="P31" i="4"/>
  <c r="Q31" i="4"/>
  <c r="P32" i="4"/>
  <c r="Q32" i="4"/>
  <c r="P33" i="4"/>
  <c r="Q33" i="4"/>
  <c r="P34" i="4"/>
  <c r="Q34" i="4"/>
  <c r="P35" i="4"/>
  <c r="Q35" i="4"/>
  <c r="P36" i="4"/>
  <c r="Q36" i="4"/>
  <c r="P9" i="4"/>
  <c r="Q9" i="4"/>
  <c r="R14" i="4" l="1"/>
  <c r="K14" i="4" s="1"/>
  <c r="L14" i="4" s="1"/>
  <c r="R36" i="10"/>
  <c r="K36" i="10" s="1"/>
  <c r="L36" i="10" s="1"/>
  <c r="R17" i="4"/>
  <c r="K17" i="4" s="1"/>
  <c r="R33" i="4"/>
  <c r="K33" i="4" s="1"/>
  <c r="L33" i="4" s="1"/>
  <c r="R31" i="4"/>
  <c r="K31" i="4" s="1"/>
  <c r="L31" i="4" s="1"/>
  <c r="R25" i="4"/>
  <c r="K25" i="4" s="1"/>
  <c r="L25" i="4" s="1"/>
  <c r="R23" i="4"/>
  <c r="K23" i="4" s="1"/>
  <c r="L23" i="4" s="1"/>
  <c r="R21" i="4"/>
  <c r="K21" i="4" s="1"/>
  <c r="L21" i="4" s="1"/>
  <c r="R19" i="4"/>
  <c r="K19" i="4" s="1"/>
  <c r="L19" i="4" s="1"/>
  <c r="R32" i="10"/>
  <c r="K32" i="10" s="1"/>
  <c r="L32" i="10" s="1"/>
  <c r="R14" i="10"/>
  <c r="K14" i="10" s="1"/>
  <c r="L14" i="10" s="1"/>
  <c r="R10" i="10"/>
  <c r="K10" i="10" s="1"/>
  <c r="L10" i="10" s="1"/>
  <c r="R32" i="4"/>
  <c r="K32" i="4" s="1"/>
  <c r="L32" i="4" s="1"/>
  <c r="R15" i="4"/>
  <c r="K15" i="4" s="1"/>
  <c r="L15" i="4" s="1"/>
  <c r="R35" i="10"/>
  <c r="K35" i="10" s="1"/>
  <c r="L35" i="10" s="1"/>
  <c r="R33" i="10"/>
  <c r="K33" i="10" s="1"/>
  <c r="L33" i="10" s="1"/>
  <c r="R28" i="16"/>
  <c r="K28" i="16" s="1"/>
  <c r="L28" i="16" s="1"/>
  <c r="R30" i="4"/>
  <c r="K30" i="4" s="1"/>
  <c r="L30" i="4" s="1"/>
  <c r="R22" i="4"/>
  <c r="K22" i="4" s="1"/>
  <c r="L22" i="4" s="1"/>
  <c r="R18" i="4"/>
  <c r="K18" i="4" s="1"/>
  <c r="L18" i="4" s="1"/>
  <c r="R16" i="4"/>
  <c r="K16" i="4" s="1"/>
  <c r="L16" i="4" s="1"/>
  <c r="R30" i="10"/>
  <c r="K30" i="10" s="1"/>
  <c r="L30" i="10" s="1"/>
  <c r="R20" i="10"/>
  <c r="K20" i="10" s="1"/>
  <c r="L20" i="10" s="1"/>
  <c r="R18" i="10"/>
  <c r="K18" i="10" s="1"/>
  <c r="L18" i="10" s="1"/>
  <c r="R20" i="16"/>
  <c r="K20" i="16" s="1"/>
  <c r="L20" i="16" s="1"/>
  <c r="R12" i="16"/>
  <c r="K12" i="16" s="1"/>
  <c r="L12" i="16" s="1"/>
  <c r="R31" i="10"/>
  <c r="K31" i="10" s="1"/>
  <c r="L31" i="10" s="1"/>
  <c r="R26" i="10"/>
  <c r="K26" i="10" s="1"/>
  <c r="L26" i="10" s="1"/>
  <c r="R25" i="10"/>
  <c r="K25" i="10" s="1"/>
  <c r="L25" i="10" s="1"/>
  <c r="R22" i="10"/>
  <c r="K22" i="10" s="1"/>
  <c r="L22" i="10" s="1"/>
  <c r="R21" i="10"/>
  <c r="K21" i="10" s="1"/>
  <c r="L21" i="10" s="1"/>
  <c r="R16" i="10"/>
  <c r="K16" i="10" s="1"/>
  <c r="L16" i="10" s="1"/>
  <c r="R15" i="10"/>
  <c r="K15" i="10" s="1"/>
  <c r="L15" i="10" s="1"/>
  <c r="R12" i="10"/>
  <c r="K12" i="10" s="1"/>
  <c r="L12" i="10" s="1"/>
  <c r="R11" i="10"/>
  <c r="K11" i="10" s="1"/>
  <c r="L11" i="10" s="1"/>
  <c r="R34" i="4"/>
  <c r="K34" i="4" s="1"/>
  <c r="L34" i="4" s="1"/>
  <c r="R35" i="4"/>
  <c r="K35" i="4" s="1"/>
  <c r="L35" i="4" s="1"/>
  <c r="R28" i="4"/>
  <c r="K28" i="4" s="1"/>
  <c r="L28" i="4" s="1"/>
  <c r="R24" i="4"/>
  <c r="K24" i="4" s="1"/>
  <c r="L24" i="4" s="1"/>
  <c r="R12" i="4"/>
  <c r="K12" i="4" s="1"/>
  <c r="L12" i="4" s="1"/>
  <c r="R10" i="4"/>
  <c r="K10" i="4" s="1"/>
  <c r="L10" i="4" s="1"/>
  <c r="R9" i="4"/>
  <c r="K9" i="4" s="1"/>
  <c r="L9" i="4" s="1"/>
  <c r="R22" i="16"/>
  <c r="K22" i="16" s="1"/>
  <c r="L22" i="16" s="1"/>
  <c r="R21" i="16"/>
  <c r="K21" i="16" s="1"/>
  <c r="L21" i="16" s="1"/>
  <c r="R14" i="16"/>
  <c r="K14" i="16" s="1"/>
  <c r="L14" i="16" s="1"/>
  <c r="R13" i="16"/>
  <c r="K13" i="16" s="1"/>
  <c r="L13" i="16" s="1"/>
  <c r="R24" i="10"/>
  <c r="K24" i="10" s="1"/>
  <c r="L24" i="10" s="1"/>
  <c r="R34" i="10"/>
  <c r="K34" i="10" s="1"/>
  <c r="L34" i="10" s="1"/>
  <c r="R28" i="10"/>
  <c r="K28" i="10" s="1"/>
  <c r="L28" i="10" s="1"/>
  <c r="R27" i="10"/>
  <c r="K27" i="10" s="1"/>
  <c r="L27" i="10" s="1"/>
  <c r="R19" i="10"/>
  <c r="K19" i="10" s="1"/>
  <c r="L19" i="10" s="1"/>
  <c r="R17" i="10"/>
  <c r="K17" i="10" s="1"/>
  <c r="L17" i="10" s="1"/>
  <c r="R26" i="4"/>
  <c r="K26" i="4" s="1"/>
  <c r="L26" i="4" s="1"/>
  <c r="R29" i="4"/>
  <c r="K29" i="4" s="1"/>
  <c r="L29" i="4" s="1"/>
  <c r="R27" i="4"/>
  <c r="K27" i="4" s="1"/>
  <c r="L27" i="4" s="1"/>
  <c r="R20" i="4"/>
  <c r="K20" i="4" s="1"/>
  <c r="L20" i="4" s="1"/>
  <c r="R13" i="4"/>
  <c r="K13" i="4" s="1"/>
  <c r="L13" i="4" s="1"/>
  <c r="R26" i="16"/>
  <c r="K26" i="16" s="1"/>
  <c r="L26" i="16" s="1"/>
  <c r="R24" i="16"/>
  <c r="K24" i="16" s="1"/>
  <c r="L24" i="16" s="1"/>
  <c r="R23" i="16"/>
  <c r="K23" i="16" s="1"/>
  <c r="L23" i="16" s="1"/>
  <c r="R10" i="16"/>
  <c r="K10" i="16" s="1"/>
  <c r="L10" i="16" s="1"/>
  <c r="R18" i="16"/>
  <c r="K18" i="16" s="1"/>
  <c r="L18" i="16" s="1"/>
  <c r="R16" i="16"/>
  <c r="K16" i="16" s="1"/>
  <c r="L16" i="16" s="1"/>
  <c r="R15" i="16"/>
  <c r="K15" i="16" s="1"/>
  <c r="L15" i="16" s="1"/>
  <c r="R9" i="10"/>
  <c r="K9" i="10" s="1"/>
  <c r="L9" i="10" s="1"/>
  <c r="R29" i="10"/>
  <c r="K29" i="10" s="1"/>
  <c r="L29" i="10" s="1"/>
  <c r="R23" i="10"/>
  <c r="K23" i="10" s="1"/>
  <c r="L23" i="10" s="1"/>
  <c r="R13" i="10"/>
  <c r="K13" i="10" s="1"/>
  <c r="L13" i="10" s="1"/>
  <c r="R11" i="4"/>
  <c r="K11" i="4" s="1"/>
  <c r="L11" i="4" s="1"/>
  <c r="R27" i="16"/>
  <c r="K27" i="16" s="1"/>
  <c r="L27" i="16" s="1"/>
  <c r="R19" i="16"/>
  <c r="K19" i="16" s="1"/>
  <c r="L19" i="16" s="1"/>
  <c r="R11" i="16"/>
  <c r="K11" i="16" s="1"/>
  <c r="L11" i="16" s="1"/>
  <c r="R25" i="16"/>
  <c r="K25" i="16" s="1"/>
  <c r="L25" i="16" s="1"/>
  <c r="R17" i="16"/>
  <c r="K17" i="16" s="1"/>
  <c r="L17" i="16" s="1"/>
  <c r="R9" i="16"/>
  <c r="K9" i="16" s="1"/>
  <c r="L9" i="16" s="1"/>
  <c r="R36" i="4"/>
  <c r="K36" i="4" s="1"/>
  <c r="L36" i="4" s="1"/>
  <c r="L17" i="4"/>
  <c r="M10" i="13"/>
  <c r="G10" i="13" l="1"/>
  <c r="F10" i="13"/>
  <c r="E10" i="13"/>
  <c r="D10" i="13"/>
  <c r="G9" i="13"/>
  <c r="F9" i="13"/>
  <c r="E9" i="13"/>
  <c r="D9" i="13"/>
  <c r="G8" i="13"/>
  <c r="F8" i="13"/>
  <c r="E8" i="13"/>
  <c r="D8" i="13"/>
  <c r="M15" i="13"/>
  <c r="M8" i="13"/>
  <c r="A2" i="13" l="1"/>
  <c r="A3" i="16"/>
  <c r="A2" i="16" l="1"/>
  <c r="C10" i="13" l="1"/>
  <c r="C9" i="13"/>
  <c r="C8" i="13"/>
  <c r="A4" i="13"/>
  <c r="A3" i="13"/>
  <c r="A3" i="10"/>
  <c r="A3" i="4"/>
  <c r="A2" i="10"/>
  <c r="C11" i="13" l="1"/>
  <c r="A10" i="13"/>
  <c r="D11" i="13" l="1"/>
  <c r="E11" i="13"/>
  <c r="F11" i="13"/>
  <c r="G11" i="13"/>
  <c r="A2" i="4"/>
  <c r="H10" i="13" l="1"/>
  <c r="J10" i="13" s="1"/>
  <c r="H9" i="13" l="1"/>
  <c r="J9" i="13" s="1"/>
  <c r="H8" i="13" l="1"/>
  <c r="J8" i="13" s="1"/>
  <c r="H11" i="13" l="1"/>
  <c r="J11" i="13" s="1"/>
  <c r="F12" i="13"/>
  <c r="G12" i="13"/>
  <c r="D12" i="13"/>
  <c r="E12" i="13"/>
</calcChain>
</file>

<file path=xl/sharedStrings.xml><?xml version="1.0" encoding="utf-8"?>
<sst xmlns="http://schemas.openxmlformats.org/spreadsheetml/2006/main" count="182" uniqueCount="147">
  <si>
    <t>ระดับชั้น</t>
  </si>
  <si>
    <t>ระดับการศึกษา</t>
  </si>
  <si>
    <t>ภาคเรียน</t>
  </si>
  <si>
    <t>ปีการศึกษา</t>
  </si>
  <si>
    <t>กลุ่มสาระการเรียนรู้</t>
  </si>
  <si>
    <t>รายวิชา</t>
  </si>
  <si>
    <t>รหัสวิชา</t>
  </si>
  <si>
    <t>จำนวนชั่วโมง/สัปดาห์</t>
  </si>
  <si>
    <t>จำนวนหน่วยกิต</t>
  </si>
  <si>
    <t>ครูผู้สอน</t>
  </si>
  <si>
    <t>เลขที่</t>
  </si>
  <si>
    <t>เลขประจำตัว</t>
  </si>
  <si>
    <t>ชื่อ - สกุล</t>
  </si>
  <si>
    <t>สรุป</t>
  </si>
  <si>
    <t>แปลผล</t>
  </si>
  <si>
    <t>ดีเยี่ยม</t>
  </si>
  <si>
    <t>ดี</t>
  </si>
  <si>
    <t>ร้อยละ</t>
  </si>
  <si>
    <t>การประเมินสมรรถนะสำคัญตามหลักสูตร</t>
  </si>
  <si>
    <t>สมรรถนะสำคัญ</t>
  </si>
  <si>
    <t>การสื่อสาร</t>
  </si>
  <si>
    <t>การคิด</t>
  </si>
  <si>
    <t>การแก้ปัญหา</t>
  </si>
  <si>
    <t>ทักษะชีวิต</t>
  </si>
  <si>
    <t>เทคโนโลยี</t>
  </si>
  <si>
    <t>ชั้น</t>
  </si>
  <si>
    <t>จำนวนผู้เรียน</t>
  </si>
  <si>
    <t>%ผ่าน</t>
  </si>
  <si>
    <t>%ไม่ผ่าน</t>
  </si>
  <si>
    <t>ผลการประเมิน</t>
  </si>
  <si>
    <t>ผลการประเมิน  สมรรถนะสำคัณตามหลักสูตร</t>
  </si>
  <si>
    <t>(นางนุชนาฎ  โชติสุวรรณ)</t>
  </si>
  <si>
    <t>หัวหน้ากลุ่มสาระ</t>
  </si>
  <si>
    <t>ลงชื่อ......................................................................ครูผู้สอน</t>
  </si>
  <si>
    <t>ลงชื่อ......................................................................หัวหน้ากลุ่มสาระฯ</t>
  </si>
  <si>
    <t>ลงชื่อ......................................................................งานวัดผล</t>
  </si>
  <si>
    <t>ลงชื่อ......................................................................หัวหน้ากลุ่มงานวิชาการ</t>
  </si>
  <si>
    <t>ข้อมูลรายวิชาที่สอนรายชั้นเรียน</t>
  </si>
  <si>
    <t>หัวหน้ากลุ่มบริหารวิชาการ</t>
  </si>
  <si>
    <t>นายเชิดชัย  สิงห์คิบุตร</t>
  </si>
  <si>
    <t>ผู้อำนวยการโรงเรียน</t>
  </si>
  <si>
    <t>นายชาติชาย  สิงห์พรหมสาร</t>
  </si>
  <si>
    <t>คะแนนเฉลี่ยกลุ่มสาระ</t>
  </si>
  <si>
    <t>กรอกชื่อกลุ่มสาระ</t>
  </si>
  <si>
    <t>กรอกชื่อรายวิชา</t>
  </si>
  <si>
    <t>กรอกรหัสวิชา</t>
  </si>
  <si>
    <t>ชื่อครูผู้สอน</t>
  </si>
  <si>
    <t>ชื่อหัวหน้ากลุ่มสาระ</t>
  </si>
  <si>
    <t>ระดับ  ดี</t>
  </si>
  <si>
    <t>สมรรถนะ</t>
  </si>
  <si>
    <t>ระดับ ดย.</t>
  </si>
  <si>
    <t>good</t>
  </si>
  <si>
    <t>พอใช้</t>
  </si>
  <si>
    <t>ปรับปรุง</t>
  </si>
  <si>
    <t>รายงานผลการกประเมิน  สมรรถนะสำคัญตามหลักสูตร  โรงเรียนสมเด็จพระญาณสังวร  ในพระสังฆราชูปถัมภ์</t>
  </si>
  <si>
    <t>ระดับชั้นมัธยมศึกษาตอนปลาย</t>
  </si>
  <si>
    <t>ม.5</t>
  </si>
  <si>
    <t>นายคมชาญ  เนาวโรจน์</t>
  </si>
  <si>
    <t>นายธนพล  พูพวง</t>
  </si>
  <si>
    <t>นายธนวัฒน์  รวมธรรม</t>
  </si>
  <si>
    <t>นายนนทวัฒน์  วิชาจารย์</t>
  </si>
  <si>
    <t>นายพงษ์ภูธาร  ทำดี</t>
  </si>
  <si>
    <t>นายเมธี  จันทร์จวง</t>
  </si>
  <si>
    <t>นายโยธิน  สมคะเน</t>
  </si>
  <si>
    <t>นางสาวจุฑาทิพย์  ภูจัตตุ</t>
  </si>
  <si>
    <t>นางสาวฐิติมา  จันทอก</t>
  </si>
  <si>
    <t>นางสาวณัฐริกา  รวมธรรม</t>
  </si>
  <si>
    <t>นางสาวนุสรา  บุญสาร</t>
  </si>
  <si>
    <t>นางสาวประภัสสร  มาสำโรง</t>
  </si>
  <si>
    <t>นางสาวมลิวัลย์  สังชัย</t>
  </si>
  <si>
    <t>นางสาวสรัญญา  ทองวิเศษ</t>
  </si>
  <si>
    <t>นางสาวสุธิดา  ศรีปัญญา</t>
  </si>
  <si>
    <t>นางสาวอุบลทิพย์  ประทุมรัตน์</t>
  </si>
  <si>
    <t>นายสิทธิกร  ทางาม</t>
  </si>
  <si>
    <t>นางสาวธิติมา  หลักคำ</t>
  </si>
  <si>
    <t>นางสาวเพชรรัตน์  ทองทา</t>
  </si>
  <si>
    <t>นางสาวอัญมณี  สอนกะสิน</t>
  </si>
  <si>
    <t>นางสาวขนิษฐา  สีงาม</t>
  </si>
  <si>
    <t>นางสาวนลินี  เกษหอม</t>
  </si>
  <si>
    <t>นางสาวปิยะนุช  บุญจรัส</t>
  </si>
  <si>
    <t>นางสาวจิราวรรณ  ไพยกาล</t>
  </si>
  <si>
    <t>นางสาวชริกา  กอแก้ว</t>
  </si>
  <si>
    <t>นางสาวสุภารัตน์  นักผูก</t>
  </si>
  <si>
    <t>นางสาวโศภิตา  นิยม</t>
  </si>
  <si>
    <t>นายณัฐพงษ์  แก้วจันทร์</t>
  </si>
  <si>
    <t>นายพงษ์ภัทร  บุญถูก</t>
  </si>
  <si>
    <t>นายพิเชษฐ์  ทรายทอง</t>
  </si>
  <si>
    <t>นายวีระศักดิ์  บุญถูก</t>
  </si>
  <si>
    <t>นายพสุธร  ทองมี</t>
  </si>
  <si>
    <t>นางสาวญาณิศา  วันสุทะ</t>
  </si>
  <si>
    <t>นายอภิรักษ์  หลักคำ</t>
  </si>
  <si>
    <t>นายทิวา  จารึกธรรม</t>
  </si>
  <si>
    <t>นายธนาคาร  รวมธรรม</t>
  </si>
  <si>
    <t>นายมงคลธรรม  สายโสดา</t>
  </si>
  <si>
    <t>นายมนัสศักดิ์  รวมธรรม</t>
  </si>
  <si>
    <t>นางสาวกชมน  สังข์ทอง</t>
  </si>
  <si>
    <t>นางสาวธัญญลักษณ์  ไทสีลา</t>
  </si>
  <si>
    <t>นางสาวสุภาพันธ์  เพียแก่นแก้ว</t>
  </si>
  <si>
    <t>นางสาวเสาวลักษณ์  ทินบุตร</t>
  </si>
  <si>
    <t>นางสาวอมิทตรา  ศิริดล</t>
  </si>
  <si>
    <t>นางสาวฮัสวานี  หลักคำ</t>
  </si>
  <si>
    <t>นายคิรากร  สีงาม</t>
  </si>
  <si>
    <t>นายณัฐเดช  จันทร์ดง</t>
  </si>
  <si>
    <t>นายธราธร  กลมเกลียว</t>
  </si>
  <si>
    <t>นางสาวดวงดี  ยืนสุข</t>
  </si>
  <si>
    <t>นางสาวเบญวลี  บุ้งทอง</t>
  </si>
  <si>
    <t>นางสาวเสาวณี  เอนกบุญ</t>
  </si>
  <si>
    <t>นายกฤษฏา  อาจไธสงค์</t>
  </si>
  <si>
    <t>นายเจนณรงค์  สุตะคาน</t>
  </si>
  <si>
    <t>นางสาวเจนจิรา  นาหลู่</t>
  </si>
  <si>
    <t>นางสาวทิวาพร  แก้ววันนา</t>
  </si>
  <si>
    <t>นางสาวธัญญพร  ทะเสนฮด</t>
  </si>
  <si>
    <t>นางสาวเพ็ญนภา  ไกยเวช</t>
  </si>
  <si>
    <t>นางสาวโสภิดา  บุญจรัส</t>
  </si>
  <si>
    <t>นางสาวอันธิยา  ทองเจียว</t>
  </si>
  <si>
    <t>นางสาวสุพรรณิกา  สมจิตร</t>
  </si>
  <si>
    <t>นางสาวอรวรา  สราญรมย์</t>
  </si>
  <si>
    <t>นายปริญญา  นครไชย</t>
  </si>
  <si>
    <t>นางสาวดวงลดา  มุ่งงาม</t>
  </si>
  <si>
    <t>นางสาวผกาวดี  ก่องดวง</t>
  </si>
  <si>
    <t>นางสาวมินตรา  เยี่ยงอย่าง</t>
  </si>
  <si>
    <t>นายจิรายุทธ  อินทร์เอี่ยม</t>
  </si>
  <si>
    <t>นายปฏิภาณ  เผือกไธสง</t>
  </si>
  <si>
    <t>นายวีระวุฒิ  เมฆมล</t>
  </si>
  <si>
    <t>นางสาวอโนทัย  ภาคะ</t>
  </si>
  <si>
    <t>นายชนันวัฒน์  ประการแก้ว</t>
  </si>
  <si>
    <t>นายณัฐพงษ์  เถินบุรินทร์</t>
  </si>
  <si>
    <t>นายเกียรติศักดิ์  สลับทอง</t>
  </si>
  <si>
    <t>นายณัฐพล  เถินบุรินทร์</t>
  </si>
  <si>
    <t>นายธวัช  จำปาวัน</t>
  </si>
  <si>
    <t>นายนาวิน  บุญล้น</t>
  </si>
  <si>
    <t>นายปิยชาติ  คำพวง</t>
  </si>
  <si>
    <t>นายระพี  ศิลาลาย</t>
  </si>
  <si>
    <t>นายสาวิตร  ชาญนอก</t>
  </si>
  <si>
    <t>นางสาวจิราพร  หลักคำ</t>
  </si>
  <si>
    <t>นางสาววันงาม  สีนวน</t>
  </si>
  <si>
    <t>นางสาวสุธิดา  จิตรอารี</t>
  </si>
  <si>
    <t>นางสาวสุมิตรา  สุดตาคาร</t>
  </si>
  <si>
    <t>นายประสิทธิ์ชัย  สุวรรณคีรี</t>
  </si>
  <si>
    <t>นายปริพนธ์  ทองทา</t>
  </si>
  <si>
    <t>นายพันรพ  ศรีสวัสดิ์</t>
  </si>
  <si>
    <t>นายสิทธิชัย  กิ่งใหญ่</t>
  </si>
  <si>
    <t>นายสุรวุฒิ  วงศ์อนันต์</t>
  </si>
  <si>
    <t>นายสมพงษ์  วนาพุทธรักษ์</t>
  </si>
  <si>
    <t>นายชัยณรงค์  คำเสมอ</t>
  </si>
  <si>
    <t>แบบบันทึกผลการประเมินสมรรถนะสำคัญตามหลักสูตร</t>
  </si>
  <si>
    <t>นายปิยะวัฒน์  สุขแสน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</si>
</sst>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87" formatCode="0.0"/>
  </numFmts>
  <fonts count="5" x14ac:knownFonts="1">
    <font>
      <sz val="11"/>
      <color theme="1"/>
      <name val="Tahoma"/>
      <family val="2"/>
      <charset val="222"/>
      <scheme val="minor"/>
    </font>
    <font>
      <sz val="16"/>
      <color theme="1"/>
      <name val="Angsana New"/>
      <family val="1"/>
    </font>
    <font>
      <b/>
      <sz val="16"/>
      <color theme="1"/>
      <name val="Angsana New"/>
      <family val="1"/>
    </font>
    <font>
      <b/>
      <sz val="16"/>
      <name val="Angsana New"/>
      <family val="1"/>
    </font>
    <font>
      <sz val="16"/>
      <name val="Angsana New"/>
      <family val="1"/>
    </font>
  </fonts>
  <fills count="10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66FFFF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lightDown">
        <bgColor theme="9" tint="0.59999389629810485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85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/>
    </xf>
    <xf numFmtId="0" fontId="2" fillId="0" borderId="0" xfId="0" applyFont="1"/>
    <xf numFmtId="0" fontId="2" fillId="0" borderId="6" xfId="0" applyFont="1" applyBorder="1" applyAlignment="1">
      <alignment horizontal="left"/>
    </xf>
    <xf numFmtId="187" fontId="2" fillId="0" borderId="6" xfId="0" applyNumberFormat="1" applyFont="1" applyBorder="1" applyAlignment="1">
      <alignment horizontal="left"/>
    </xf>
    <xf numFmtId="0" fontId="4" fillId="2" borderId="1" xfId="0" applyFont="1" applyFill="1" applyBorder="1" applyAlignment="1">
      <alignment horizontal="center"/>
    </xf>
    <xf numFmtId="0" fontId="1" fillId="0" borderId="17" xfId="0" applyFont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3" fillId="6" borderId="6" xfId="0" applyFont="1" applyFill="1" applyBorder="1" applyAlignment="1">
      <alignment horizontal="center"/>
    </xf>
    <xf numFmtId="0" fontId="1" fillId="3" borderId="1" xfId="0" applyFont="1" applyFill="1" applyBorder="1"/>
    <xf numFmtId="0" fontId="2" fillId="0" borderId="24" xfId="0" applyFont="1" applyBorder="1" applyAlignment="1">
      <alignment horizontal="left"/>
    </xf>
    <xf numFmtId="0" fontId="2" fillId="2" borderId="1" xfId="0" applyFont="1" applyFill="1" applyBorder="1"/>
    <xf numFmtId="0" fontId="4" fillId="4" borderId="1" xfId="0" applyFont="1" applyFill="1" applyBorder="1" applyAlignment="1">
      <alignment horizontal="center"/>
    </xf>
    <xf numFmtId="1" fontId="2" fillId="0" borderId="6" xfId="0" applyNumberFormat="1" applyFont="1" applyBorder="1" applyAlignment="1">
      <alignment horizontal="left"/>
    </xf>
    <xf numFmtId="2" fontId="3" fillId="8" borderId="1" xfId="0" applyNumberFormat="1" applyFont="1" applyFill="1" applyBorder="1" applyAlignment="1">
      <alignment horizontal="center"/>
    </xf>
    <xf numFmtId="0" fontId="3" fillId="9" borderId="2" xfId="0" applyFont="1" applyFill="1" applyBorder="1" applyAlignment="1"/>
    <xf numFmtId="0" fontId="3" fillId="9" borderId="19" xfId="0" applyFont="1" applyFill="1" applyBorder="1" applyAlignment="1"/>
    <xf numFmtId="0" fontId="3" fillId="2" borderId="1" xfId="0" applyFont="1" applyFill="1" applyBorder="1" applyAlignment="1">
      <alignment horizontal="center"/>
    </xf>
    <xf numFmtId="0" fontId="4" fillId="4" borderId="1" xfId="0" applyFont="1" applyFill="1" applyBorder="1" applyAlignment="1">
      <alignment horizontal="center"/>
    </xf>
    <xf numFmtId="0" fontId="4" fillId="4" borderId="1" xfId="0" applyFont="1" applyFill="1" applyBorder="1" applyAlignment="1">
      <alignment horizontal="center"/>
    </xf>
    <xf numFmtId="0" fontId="1" fillId="3" borderId="17" xfId="0" applyFont="1" applyFill="1" applyBorder="1" applyAlignment="1">
      <alignment horizontal="center"/>
    </xf>
    <xf numFmtId="0" fontId="1" fillId="3" borderId="16" xfId="0" applyFont="1" applyFill="1" applyBorder="1" applyAlignment="1">
      <alignment horizontal="center"/>
    </xf>
    <xf numFmtId="0" fontId="1" fillId="3" borderId="11" xfId="0" applyFont="1" applyFill="1" applyBorder="1"/>
    <xf numFmtId="0" fontId="1" fillId="3" borderId="5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1" fillId="3" borderId="2" xfId="0" applyFont="1" applyFill="1" applyBorder="1"/>
    <xf numFmtId="0" fontId="3" fillId="8" borderId="1" xfId="0" applyFont="1" applyFill="1" applyBorder="1" applyAlignment="1">
      <alignment horizontal="center" vertical="center"/>
    </xf>
    <xf numFmtId="0" fontId="2" fillId="5" borderId="6" xfId="0" applyFont="1" applyFill="1" applyBorder="1" applyAlignment="1">
      <alignment horizontal="left"/>
    </xf>
    <xf numFmtId="0" fontId="2" fillId="5" borderId="12" xfId="0" applyFont="1" applyFill="1" applyBorder="1" applyAlignment="1">
      <alignment horizontal="center" vertical="center"/>
    </xf>
    <xf numFmtId="0" fontId="2" fillId="5" borderId="5" xfId="0" applyFont="1" applyFill="1" applyBorder="1" applyAlignment="1">
      <alignment horizontal="center" vertical="center"/>
    </xf>
    <xf numFmtId="0" fontId="2" fillId="5" borderId="7" xfId="0" applyFont="1" applyFill="1" applyBorder="1" applyAlignment="1">
      <alignment horizontal="center" vertical="center"/>
    </xf>
    <xf numFmtId="0" fontId="2" fillId="5" borderId="14" xfId="0" applyFont="1" applyFill="1" applyBorder="1" applyAlignment="1">
      <alignment horizontal="center" vertical="center"/>
    </xf>
    <xf numFmtId="0" fontId="2" fillId="5" borderId="6" xfId="0" applyFont="1" applyFill="1" applyBorder="1" applyAlignment="1">
      <alignment horizontal="center" vertical="center"/>
    </xf>
    <xf numFmtId="0" fontId="2" fillId="5" borderId="8" xfId="0" applyFont="1" applyFill="1" applyBorder="1" applyAlignment="1">
      <alignment horizontal="center" vertical="center"/>
    </xf>
    <xf numFmtId="0" fontId="2" fillId="5" borderId="13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/>
    </xf>
    <xf numFmtId="0" fontId="2" fillId="5" borderId="15" xfId="0" applyFont="1" applyFill="1" applyBorder="1" applyAlignment="1">
      <alignment horizontal="center" vertical="center"/>
    </xf>
    <xf numFmtId="0" fontId="2" fillId="7" borderId="12" xfId="0" applyFont="1" applyFill="1" applyBorder="1" applyAlignment="1">
      <alignment horizontal="center"/>
    </xf>
    <xf numFmtId="0" fontId="2" fillId="7" borderId="13" xfId="0" applyFont="1" applyFill="1" applyBorder="1" applyAlignment="1">
      <alignment horizontal="center"/>
    </xf>
    <xf numFmtId="0" fontId="2" fillId="7" borderId="14" xfId="0" applyFont="1" applyFill="1" applyBorder="1" applyAlignment="1">
      <alignment horizontal="center"/>
    </xf>
    <xf numFmtId="0" fontId="2" fillId="7" borderId="5" xfId="0" applyFont="1" applyFill="1" applyBorder="1" applyAlignment="1">
      <alignment horizontal="center"/>
    </xf>
    <xf numFmtId="0" fontId="2" fillId="7" borderId="1" xfId="0" applyFont="1" applyFill="1" applyBorder="1" applyAlignment="1">
      <alignment horizontal="center"/>
    </xf>
    <xf numFmtId="0" fontId="2" fillId="7" borderId="6" xfId="0" applyFont="1" applyFill="1" applyBorder="1" applyAlignment="1">
      <alignment horizontal="center"/>
    </xf>
    <xf numFmtId="0" fontId="2" fillId="7" borderId="8" xfId="0" applyFont="1" applyFill="1" applyBorder="1" applyAlignment="1">
      <alignment horizontal="center"/>
    </xf>
    <xf numFmtId="0" fontId="3" fillId="7" borderId="1" xfId="0" applyFont="1" applyFill="1" applyBorder="1" applyAlignment="1">
      <alignment horizontal="center" textRotation="90"/>
    </xf>
    <xf numFmtId="0" fontId="3" fillId="7" borderId="15" xfId="0" applyFont="1" applyFill="1" applyBorder="1" applyAlignment="1">
      <alignment horizontal="center" textRotation="90"/>
    </xf>
    <xf numFmtId="0" fontId="2" fillId="7" borderId="15" xfId="0" applyFont="1" applyFill="1" applyBorder="1" applyAlignment="1">
      <alignment horizontal="center"/>
    </xf>
    <xf numFmtId="0" fontId="3" fillId="7" borderId="5" xfId="0" applyFont="1" applyFill="1" applyBorder="1" applyAlignment="1">
      <alignment horizontal="center" textRotation="90"/>
    </xf>
    <xf numFmtId="0" fontId="3" fillId="7" borderId="7" xfId="0" applyFont="1" applyFill="1" applyBorder="1" applyAlignment="1">
      <alignment horizontal="center" textRotation="90"/>
    </xf>
    <xf numFmtId="0" fontId="2" fillId="0" borderId="0" xfId="0" applyFont="1" applyAlignment="1">
      <alignment horizontal="center"/>
    </xf>
    <xf numFmtId="0" fontId="2" fillId="0" borderId="20" xfId="0" applyFont="1" applyBorder="1" applyAlignment="1">
      <alignment horizontal="center"/>
    </xf>
    <xf numFmtId="0" fontId="3" fillId="8" borderId="18" xfId="0" applyFont="1" applyFill="1" applyBorder="1" applyAlignment="1">
      <alignment horizontal="center" vertical="center"/>
    </xf>
    <xf numFmtId="0" fontId="3" fillId="8" borderId="16" xfId="0" applyFont="1" applyFill="1" applyBorder="1" applyAlignment="1">
      <alignment horizontal="center" vertical="center"/>
    </xf>
    <xf numFmtId="0" fontId="3" fillId="8" borderId="2" xfId="0" applyFont="1" applyFill="1" applyBorder="1" applyAlignment="1">
      <alignment horizontal="center" vertical="center"/>
    </xf>
    <xf numFmtId="0" fontId="3" fillId="8" borderId="10" xfId="0" applyFont="1" applyFill="1" applyBorder="1" applyAlignment="1">
      <alignment horizontal="center" vertical="center"/>
    </xf>
    <xf numFmtId="0" fontId="3" fillId="8" borderId="19" xfId="0" applyFont="1" applyFill="1" applyBorder="1" applyAlignment="1">
      <alignment horizontal="center" vertical="center"/>
    </xf>
    <xf numFmtId="0" fontId="3" fillId="8" borderId="21" xfId="0" applyFont="1" applyFill="1" applyBorder="1" applyAlignment="1">
      <alignment horizontal="center" vertical="center"/>
    </xf>
    <xf numFmtId="0" fontId="3" fillId="8" borderId="22" xfId="0" applyFont="1" applyFill="1" applyBorder="1" applyAlignment="1">
      <alignment horizontal="center" vertical="center"/>
    </xf>
    <xf numFmtId="0" fontId="3" fillId="8" borderId="11" xfId="0" applyFont="1" applyFill="1" applyBorder="1" applyAlignment="1">
      <alignment horizontal="center" vertical="center"/>
    </xf>
    <xf numFmtId="0" fontId="3" fillId="8" borderId="23" xfId="0" applyFont="1" applyFill="1" applyBorder="1" applyAlignment="1">
      <alignment horizontal="center" vertical="center"/>
    </xf>
    <xf numFmtId="0" fontId="3" fillId="8" borderId="2" xfId="0" applyFont="1" applyFill="1" applyBorder="1" applyAlignment="1">
      <alignment horizontal="center"/>
    </xf>
    <xf numFmtId="0" fontId="3" fillId="8" borderId="10" xfId="0" applyFont="1" applyFill="1" applyBorder="1" applyAlignment="1">
      <alignment horizontal="center"/>
    </xf>
    <xf numFmtId="0" fontId="3" fillId="8" borderId="19" xfId="0" applyFont="1" applyFill="1" applyBorder="1" applyAlignment="1">
      <alignment horizontal="center"/>
    </xf>
    <xf numFmtId="0" fontId="1" fillId="9" borderId="2" xfId="0" applyFont="1" applyFill="1" applyBorder="1" applyAlignment="1">
      <alignment horizontal="center"/>
    </xf>
    <xf numFmtId="0" fontId="1" fillId="9" borderId="19" xfId="0" applyFont="1" applyFill="1" applyBorder="1" applyAlignment="1">
      <alignment horizontal="center"/>
    </xf>
    <xf numFmtId="2" fontId="3" fillId="4" borderId="2" xfId="0" applyNumberFormat="1" applyFont="1" applyFill="1" applyBorder="1" applyAlignment="1">
      <alignment horizontal="center"/>
    </xf>
    <xf numFmtId="2" fontId="3" fillId="4" borderId="19" xfId="0" applyNumberFormat="1" applyFont="1" applyFill="1" applyBorder="1" applyAlignment="1">
      <alignment horizontal="center"/>
    </xf>
    <xf numFmtId="2" fontId="2" fillId="4" borderId="2" xfId="0" applyNumberFormat="1" applyFont="1" applyFill="1" applyBorder="1" applyAlignment="1">
      <alignment horizontal="center"/>
    </xf>
    <xf numFmtId="0" fontId="2" fillId="4" borderId="19" xfId="0" applyFont="1" applyFill="1" applyBorder="1" applyAlignment="1">
      <alignment horizontal="center"/>
    </xf>
    <xf numFmtId="2" fontId="3" fillId="2" borderId="2" xfId="0" applyNumberFormat="1" applyFont="1" applyFill="1" applyBorder="1" applyAlignment="1">
      <alignment horizontal="center"/>
    </xf>
    <xf numFmtId="2" fontId="3" fillId="2" borderId="19" xfId="0" applyNumberFormat="1" applyFont="1" applyFill="1" applyBorder="1" applyAlignment="1">
      <alignment horizontal="center"/>
    </xf>
    <xf numFmtId="2" fontId="2" fillId="2" borderId="2" xfId="0" applyNumberFormat="1" applyFont="1" applyFill="1" applyBorder="1" applyAlignment="1">
      <alignment horizontal="center"/>
    </xf>
    <xf numFmtId="0" fontId="2" fillId="2" borderId="19" xfId="0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2" fillId="8" borderId="21" xfId="0" applyFont="1" applyFill="1" applyBorder="1" applyAlignment="1">
      <alignment horizontal="center" vertical="center"/>
    </xf>
    <xf numFmtId="0" fontId="2" fillId="8" borderId="22" xfId="0" applyFont="1" applyFill="1" applyBorder="1" applyAlignment="1">
      <alignment horizontal="center" vertical="center"/>
    </xf>
    <xf numFmtId="0" fontId="2" fillId="8" borderId="11" xfId="0" applyFont="1" applyFill="1" applyBorder="1" applyAlignment="1">
      <alignment horizontal="center" vertical="center"/>
    </xf>
    <xf numFmtId="0" fontId="2" fillId="8" borderId="23" xfId="0" applyFont="1" applyFill="1" applyBorder="1" applyAlignment="1">
      <alignment horizontal="center" vertical="center"/>
    </xf>
    <xf numFmtId="0" fontId="2" fillId="5" borderId="5" xfId="0" applyFont="1" applyFill="1" applyBorder="1"/>
    <xf numFmtId="0" fontId="2" fillId="5" borderId="9" xfId="0" applyFont="1" applyFill="1" applyBorder="1"/>
    <xf numFmtId="0" fontId="1" fillId="5" borderId="1" xfId="0" applyFont="1" applyFill="1" applyBorder="1"/>
    <xf numFmtId="0" fontId="2" fillId="3" borderId="3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CCECFF"/>
      <color rgb="FF66FFFF"/>
      <color rgb="FF0000FF"/>
      <color rgb="FFFFFF99"/>
      <color rgb="FFFFCCFF"/>
      <color rgb="FF00FF00"/>
      <color rgb="FFCCFF99"/>
      <color rgb="FFFFCC00"/>
      <color rgb="FF66FF66"/>
      <color rgb="FFFF66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1</xdr:col>
      <xdr:colOff>438150</xdr:colOff>
      <xdr:row>4</xdr:row>
      <xdr:rowOff>35134</xdr:rowOff>
    </xdr:to>
    <xdr:pic>
      <xdr:nvPicPr>
        <xdr:cNvPr id="4" name="รูปภาพ 3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4300" y="0"/>
          <a:ext cx="857250" cy="121623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FF00"/>
  </sheetPr>
  <dimension ref="A1:B15"/>
  <sheetViews>
    <sheetView tabSelected="1" workbookViewId="0">
      <selection activeCell="E6" sqref="E6"/>
    </sheetView>
  </sheetViews>
  <sheetFormatPr defaultRowHeight="23.25" x14ac:dyDescent="0.5"/>
  <cols>
    <col min="1" max="1" width="20" style="1" customWidth="1"/>
    <col min="2" max="2" width="29.875" style="1" customWidth="1"/>
    <col min="3" max="16384" width="9" style="1"/>
  </cols>
  <sheetData>
    <row r="1" spans="1:2" x14ac:dyDescent="0.5">
      <c r="A1" s="83" t="s">
        <v>37</v>
      </c>
      <c r="B1" s="84"/>
    </row>
    <row r="2" spans="1:2" x14ac:dyDescent="0.5">
      <c r="A2" s="80" t="s">
        <v>1</v>
      </c>
      <c r="B2" s="29" t="s">
        <v>55</v>
      </c>
    </row>
    <row r="3" spans="1:2" x14ac:dyDescent="0.5">
      <c r="A3" s="80" t="s">
        <v>0</v>
      </c>
      <c r="B3" s="4" t="s">
        <v>56</v>
      </c>
    </row>
    <row r="4" spans="1:2" x14ac:dyDescent="0.5">
      <c r="A4" s="80" t="s">
        <v>2</v>
      </c>
      <c r="B4" s="4">
        <v>1</v>
      </c>
    </row>
    <row r="5" spans="1:2" x14ac:dyDescent="0.5">
      <c r="A5" s="80" t="s">
        <v>3</v>
      </c>
      <c r="B5" s="4">
        <v>2559</v>
      </c>
    </row>
    <row r="6" spans="1:2" x14ac:dyDescent="0.5">
      <c r="A6" s="80" t="s">
        <v>4</v>
      </c>
      <c r="B6" s="4" t="s">
        <v>43</v>
      </c>
    </row>
    <row r="7" spans="1:2" x14ac:dyDescent="0.5">
      <c r="A7" s="80" t="s">
        <v>5</v>
      </c>
      <c r="B7" s="4" t="s">
        <v>44</v>
      </c>
    </row>
    <row r="8" spans="1:2" x14ac:dyDescent="0.5">
      <c r="A8" s="80" t="s">
        <v>6</v>
      </c>
      <c r="B8" s="4" t="s">
        <v>45</v>
      </c>
    </row>
    <row r="9" spans="1:2" x14ac:dyDescent="0.5">
      <c r="A9" s="80" t="s">
        <v>7</v>
      </c>
      <c r="B9" s="4">
        <v>2</v>
      </c>
    </row>
    <row r="10" spans="1:2" x14ac:dyDescent="0.5">
      <c r="A10" s="80" t="s">
        <v>8</v>
      </c>
      <c r="B10" s="5">
        <v>1</v>
      </c>
    </row>
    <row r="11" spans="1:2" x14ac:dyDescent="0.5">
      <c r="A11" s="80" t="s">
        <v>42</v>
      </c>
      <c r="B11" s="15">
        <v>70</v>
      </c>
    </row>
    <row r="12" spans="1:2" x14ac:dyDescent="0.5">
      <c r="A12" s="80" t="s">
        <v>9</v>
      </c>
      <c r="B12" s="4" t="s">
        <v>46</v>
      </c>
    </row>
    <row r="13" spans="1:2" x14ac:dyDescent="0.5">
      <c r="A13" s="81" t="s">
        <v>32</v>
      </c>
      <c r="B13" s="12" t="s">
        <v>47</v>
      </c>
    </row>
    <row r="14" spans="1:2" x14ac:dyDescent="0.5">
      <c r="A14" s="82" t="s">
        <v>38</v>
      </c>
      <c r="B14" s="13" t="s">
        <v>39</v>
      </c>
    </row>
    <row r="15" spans="1:2" x14ac:dyDescent="0.5">
      <c r="A15" s="11" t="s">
        <v>40</v>
      </c>
      <c r="B15" s="11" t="s">
        <v>41</v>
      </c>
    </row>
  </sheetData>
  <mergeCells count="1">
    <mergeCell ref="A1:B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FF00"/>
  </sheetPr>
  <dimension ref="A1:R42"/>
  <sheetViews>
    <sheetView workbookViewId="0">
      <pane xSplit="3" ySplit="8" topLeftCell="D41" activePane="bottomRight" state="frozen"/>
      <selection pane="topRight" activeCell="D1" sqref="D1"/>
      <selection pane="bottomLeft" activeCell="A9" sqref="A9"/>
      <selection pane="bottomRight" activeCell="B9" sqref="B9:C42"/>
    </sheetView>
  </sheetViews>
  <sheetFormatPr defaultRowHeight="23.25" x14ac:dyDescent="0.5"/>
  <cols>
    <col min="1" max="1" width="5.875" style="1" customWidth="1"/>
    <col min="2" max="2" width="10.25" style="1" customWidth="1"/>
    <col min="3" max="3" width="24.625" style="1" customWidth="1"/>
    <col min="4" max="4" width="2" style="1" hidden="1" customWidth="1"/>
    <col min="5" max="5" width="2.625" style="1" hidden="1" customWidth="1"/>
    <col min="6" max="10" width="3.75" style="1" customWidth="1"/>
    <col min="11" max="11" width="6" style="1" customWidth="1"/>
    <col min="12" max="12" width="7.75" style="1" customWidth="1"/>
    <col min="13" max="13" width="2.625" style="1" customWidth="1"/>
    <col min="14" max="14" width="9" style="1"/>
    <col min="15" max="15" width="4.75" style="1" customWidth="1"/>
    <col min="16" max="18" width="4.75" style="1" hidden="1" customWidth="1"/>
    <col min="19" max="19" width="4.75" style="1" customWidth="1"/>
    <col min="20" max="16384" width="9" style="1"/>
  </cols>
  <sheetData>
    <row r="1" spans="1:18" x14ac:dyDescent="0.5">
      <c r="A1" s="3" t="s">
        <v>145</v>
      </c>
    </row>
    <row r="2" spans="1:18" x14ac:dyDescent="0.5">
      <c r="A2" s="3" t="str">
        <f>"รายวิชา  "&amp;ข้อมูลรายวิชา!B7&amp;"  "&amp;ข้อมูลรายวิชา!B8</f>
        <v>รายวิชา  กรอกชื่อรายวิชา  กรอกรหัสวิชา</v>
      </c>
    </row>
    <row r="3" spans="1:18" ht="24" thickBot="1" x14ac:dyDescent="0.55000000000000004">
      <c r="A3" s="3" t="str">
        <f>"ห้อง  "&amp;ข้อมูลรายวิชา!B3&amp;"  /  1"</f>
        <v>ห้อง  ม.5  /  1</v>
      </c>
    </row>
    <row r="4" spans="1:18" ht="24" customHeight="1" x14ac:dyDescent="0.5">
      <c r="A4" s="30" t="s">
        <v>10</v>
      </c>
      <c r="B4" s="36" t="s">
        <v>11</v>
      </c>
      <c r="C4" s="33" t="s">
        <v>12</v>
      </c>
      <c r="F4" s="39" t="s">
        <v>18</v>
      </c>
      <c r="G4" s="40"/>
      <c r="H4" s="40"/>
      <c r="I4" s="40"/>
      <c r="J4" s="40"/>
      <c r="K4" s="40"/>
      <c r="L4" s="41"/>
    </row>
    <row r="5" spans="1:18" x14ac:dyDescent="0.5">
      <c r="A5" s="31"/>
      <c r="B5" s="37"/>
      <c r="C5" s="34"/>
      <c r="F5" s="42" t="s">
        <v>19</v>
      </c>
      <c r="G5" s="43"/>
      <c r="H5" s="43"/>
      <c r="I5" s="43"/>
      <c r="J5" s="43"/>
      <c r="K5" s="43" t="s">
        <v>13</v>
      </c>
      <c r="L5" s="44" t="s">
        <v>14</v>
      </c>
    </row>
    <row r="6" spans="1:18" ht="23.25" customHeight="1" x14ac:dyDescent="0.5">
      <c r="A6" s="31"/>
      <c r="B6" s="37"/>
      <c r="C6" s="34"/>
      <c r="F6" s="49" t="s">
        <v>20</v>
      </c>
      <c r="G6" s="46" t="s">
        <v>21</v>
      </c>
      <c r="H6" s="46" t="s">
        <v>22</v>
      </c>
      <c r="I6" s="46" t="s">
        <v>23</v>
      </c>
      <c r="J6" s="46" t="s">
        <v>24</v>
      </c>
      <c r="K6" s="43"/>
      <c r="L6" s="44"/>
    </row>
    <row r="7" spans="1:18" ht="48" customHeight="1" x14ac:dyDescent="0.5">
      <c r="A7" s="31"/>
      <c r="B7" s="37"/>
      <c r="C7" s="34"/>
      <c r="F7" s="49"/>
      <c r="G7" s="46"/>
      <c r="H7" s="46"/>
      <c r="I7" s="46"/>
      <c r="J7" s="46"/>
      <c r="K7" s="43"/>
      <c r="L7" s="44"/>
      <c r="P7" s="1" t="s">
        <v>49</v>
      </c>
    </row>
    <row r="8" spans="1:18" ht="24" thickBot="1" x14ac:dyDescent="0.55000000000000004">
      <c r="A8" s="32"/>
      <c r="B8" s="38"/>
      <c r="C8" s="35"/>
      <c r="F8" s="50"/>
      <c r="G8" s="47"/>
      <c r="H8" s="47"/>
      <c r="I8" s="47"/>
      <c r="J8" s="47"/>
      <c r="K8" s="48"/>
      <c r="L8" s="45"/>
      <c r="P8" s="1" t="s">
        <v>50</v>
      </c>
      <c r="Q8" s="1" t="s">
        <v>48</v>
      </c>
      <c r="R8" s="1" t="s">
        <v>51</v>
      </c>
    </row>
    <row r="9" spans="1:18" x14ac:dyDescent="0.5">
      <c r="A9" s="22">
        <v>1</v>
      </c>
      <c r="B9" s="23">
        <v>5568</v>
      </c>
      <c r="C9" s="24" t="s">
        <v>57</v>
      </c>
      <c r="F9" s="7"/>
      <c r="G9" s="8"/>
      <c r="H9" s="8"/>
      <c r="I9" s="8"/>
      <c r="J9" s="8"/>
      <c r="K9" s="6">
        <f>IF(R9&gt;4,3,IF(R9&gt;3,2,IF(R9&gt;2,1,0)))</f>
        <v>0</v>
      </c>
      <c r="L9" s="10" t="str">
        <f>IF(K9=1,"พอใช้",IF(K9=2,"ดี",IF(K9=3,"ดีเยี่ยม","ปรับปรุง")))</f>
        <v>ปรับปรุง</v>
      </c>
      <c r="P9" s="1">
        <f t="shared" ref="P9:P36" si="0">COUNTIF(F9:J9,3)</f>
        <v>0</v>
      </c>
      <c r="Q9" s="1">
        <f t="shared" ref="Q9:Q36" si="1">COUNTIF(F9:J9,2)</f>
        <v>0</v>
      </c>
      <c r="R9" s="1">
        <f>Q9+P9</f>
        <v>0</v>
      </c>
    </row>
    <row r="10" spans="1:18" x14ac:dyDescent="0.5">
      <c r="A10" s="25">
        <v>2</v>
      </c>
      <c r="B10" s="26">
        <v>5573</v>
      </c>
      <c r="C10" s="27" t="s">
        <v>58</v>
      </c>
      <c r="F10" s="9"/>
      <c r="G10" s="2"/>
      <c r="H10" s="2"/>
      <c r="I10" s="2"/>
      <c r="J10" s="2"/>
      <c r="K10" s="6">
        <f t="shared" ref="K10:K36" si="2">IF(R10&gt;4,3,IF(R10&gt;3,2,IF(R10&gt;2,1,0)))</f>
        <v>0</v>
      </c>
      <c r="L10" s="10" t="str">
        <f t="shared" ref="L10:L36" si="3">IF(K10=1,"พอใช้",IF(K10=2,"ดี",IF(K10=3,"ดีเยี่ยม","ปรับปรุง")))</f>
        <v>ปรับปรุง</v>
      </c>
      <c r="P10" s="1">
        <f t="shared" si="0"/>
        <v>0</v>
      </c>
      <c r="Q10" s="1">
        <f t="shared" si="1"/>
        <v>0</v>
      </c>
      <c r="R10" s="1">
        <f t="shared" ref="R10:R36" si="4">Q10+P10</f>
        <v>0</v>
      </c>
    </row>
    <row r="11" spans="1:18" x14ac:dyDescent="0.5">
      <c r="A11" s="25">
        <v>3</v>
      </c>
      <c r="B11" s="26">
        <v>5574</v>
      </c>
      <c r="C11" s="27" t="s">
        <v>59</v>
      </c>
      <c r="F11" s="9"/>
      <c r="G11" s="2"/>
      <c r="H11" s="2"/>
      <c r="I11" s="2"/>
      <c r="J11" s="2"/>
      <c r="K11" s="6">
        <f t="shared" si="2"/>
        <v>0</v>
      </c>
      <c r="L11" s="10" t="str">
        <f t="shared" si="3"/>
        <v>ปรับปรุง</v>
      </c>
      <c r="P11" s="1">
        <f t="shared" si="0"/>
        <v>0</v>
      </c>
      <c r="Q11" s="1">
        <f t="shared" si="1"/>
        <v>0</v>
      </c>
      <c r="R11" s="1">
        <f t="shared" si="4"/>
        <v>0</v>
      </c>
    </row>
    <row r="12" spans="1:18" x14ac:dyDescent="0.5">
      <c r="A12" s="25">
        <v>4</v>
      </c>
      <c r="B12" s="26">
        <v>5577</v>
      </c>
      <c r="C12" s="27" t="s">
        <v>60</v>
      </c>
      <c r="F12" s="9"/>
      <c r="G12" s="2"/>
      <c r="H12" s="2"/>
      <c r="I12" s="2"/>
      <c r="J12" s="2"/>
      <c r="K12" s="6">
        <f t="shared" si="2"/>
        <v>0</v>
      </c>
      <c r="L12" s="10" t="str">
        <f t="shared" si="3"/>
        <v>ปรับปรุง</v>
      </c>
      <c r="P12" s="1">
        <f t="shared" si="0"/>
        <v>0</v>
      </c>
      <c r="Q12" s="1">
        <f t="shared" si="1"/>
        <v>0</v>
      </c>
      <c r="R12" s="1">
        <f t="shared" si="4"/>
        <v>0</v>
      </c>
    </row>
    <row r="13" spans="1:18" x14ac:dyDescent="0.5">
      <c r="A13" s="25">
        <v>5</v>
      </c>
      <c r="B13" s="26">
        <v>5578</v>
      </c>
      <c r="C13" s="27" t="s">
        <v>61</v>
      </c>
      <c r="F13" s="9"/>
      <c r="G13" s="2"/>
      <c r="H13" s="2"/>
      <c r="I13" s="2"/>
      <c r="J13" s="2"/>
      <c r="K13" s="6">
        <f t="shared" si="2"/>
        <v>0</v>
      </c>
      <c r="L13" s="10" t="str">
        <f t="shared" si="3"/>
        <v>ปรับปรุง</v>
      </c>
      <c r="P13" s="1">
        <f t="shared" si="0"/>
        <v>0</v>
      </c>
      <c r="Q13" s="1">
        <f t="shared" si="1"/>
        <v>0</v>
      </c>
      <c r="R13" s="1">
        <f t="shared" si="4"/>
        <v>0</v>
      </c>
    </row>
    <row r="14" spans="1:18" x14ac:dyDescent="0.5">
      <c r="A14" s="25">
        <v>6</v>
      </c>
      <c r="B14" s="26">
        <v>5581</v>
      </c>
      <c r="C14" s="27" t="s">
        <v>62</v>
      </c>
      <c r="F14" s="9"/>
      <c r="G14" s="2"/>
      <c r="H14" s="2"/>
      <c r="I14" s="2"/>
      <c r="J14" s="2"/>
      <c r="K14" s="6">
        <f t="shared" si="2"/>
        <v>0</v>
      </c>
      <c r="L14" s="10" t="str">
        <f t="shared" si="3"/>
        <v>ปรับปรุง</v>
      </c>
      <c r="P14" s="1">
        <f t="shared" si="0"/>
        <v>0</v>
      </c>
      <c r="Q14" s="1">
        <f t="shared" si="1"/>
        <v>0</v>
      </c>
      <c r="R14" s="1">
        <f t="shared" si="4"/>
        <v>0</v>
      </c>
    </row>
    <row r="15" spans="1:18" x14ac:dyDescent="0.5">
      <c r="A15" s="25">
        <v>7</v>
      </c>
      <c r="B15" s="26">
        <v>5582</v>
      </c>
      <c r="C15" s="27" t="s">
        <v>63</v>
      </c>
      <c r="F15" s="9"/>
      <c r="G15" s="2"/>
      <c r="H15" s="2"/>
      <c r="I15" s="2"/>
      <c r="J15" s="2"/>
      <c r="K15" s="6">
        <f t="shared" si="2"/>
        <v>0</v>
      </c>
      <c r="L15" s="10" t="str">
        <f t="shared" si="3"/>
        <v>ปรับปรุง</v>
      </c>
      <c r="P15" s="1">
        <f t="shared" si="0"/>
        <v>0</v>
      </c>
      <c r="Q15" s="1">
        <f t="shared" si="1"/>
        <v>0</v>
      </c>
      <c r="R15" s="1">
        <f t="shared" si="4"/>
        <v>0</v>
      </c>
    </row>
    <row r="16" spans="1:18" x14ac:dyDescent="0.5">
      <c r="A16" s="25">
        <v>8</v>
      </c>
      <c r="B16" s="26">
        <v>5585</v>
      </c>
      <c r="C16" s="27" t="s">
        <v>64</v>
      </c>
      <c r="F16" s="9"/>
      <c r="G16" s="2"/>
      <c r="H16" s="2"/>
      <c r="I16" s="2"/>
      <c r="J16" s="2"/>
      <c r="K16" s="6">
        <f t="shared" si="2"/>
        <v>0</v>
      </c>
      <c r="L16" s="10" t="str">
        <f t="shared" si="3"/>
        <v>ปรับปรุง</v>
      </c>
      <c r="P16" s="1">
        <f t="shared" si="0"/>
        <v>0</v>
      </c>
      <c r="Q16" s="1">
        <f t="shared" si="1"/>
        <v>0</v>
      </c>
      <c r="R16" s="1">
        <f t="shared" si="4"/>
        <v>0</v>
      </c>
    </row>
    <row r="17" spans="1:18" x14ac:dyDescent="0.5">
      <c r="A17" s="25">
        <v>9</v>
      </c>
      <c r="B17" s="26">
        <v>5588</v>
      </c>
      <c r="C17" s="27" t="s">
        <v>65</v>
      </c>
      <c r="F17" s="9"/>
      <c r="G17" s="2"/>
      <c r="H17" s="2"/>
      <c r="I17" s="2"/>
      <c r="J17" s="2"/>
      <c r="K17" s="6">
        <f t="shared" si="2"/>
        <v>0</v>
      </c>
      <c r="L17" s="10" t="str">
        <f t="shared" si="3"/>
        <v>ปรับปรุง</v>
      </c>
      <c r="P17" s="1">
        <f t="shared" si="0"/>
        <v>0</v>
      </c>
      <c r="Q17" s="1">
        <f t="shared" si="1"/>
        <v>0</v>
      </c>
      <c r="R17" s="1">
        <f t="shared" si="4"/>
        <v>0</v>
      </c>
    </row>
    <row r="18" spans="1:18" x14ac:dyDescent="0.5">
      <c r="A18" s="25">
        <v>10</v>
      </c>
      <c r="B18" s="26">
        <v>5589</v>
      </c>
      <c r="C18" s="27" t="s">
        <v>66</v>
      </c>
      <c r="F18" s="9"/>
      <c r="G18" s="2"/>
      <c r="H18" s="2"/>
      <c r="I18" s="2"/>
      <c r="J18" s="2"/>
      <c r="K18" s="6">
        <f t="shared" si="2"/>
        <v>0</v>
      </c>
      <c r="L18" s="10" t="str">
        <f t="shared" si="3"/>
        <v>ปรับปรุง</v>
      </c>
      <c r="P18" s="1">
        <f t="shared" si="0"/>
        <v>0</v>
      </c>
      <c r="Q18" s="1">
        <f t="shared" si="1"/>
        <v>0</v>
      </c>
      <c r="R18" s="1">
        <f t="shared" si="4"/>
        <v>0</v>
      </c>
    </row>
    <row r="19" spans="1:18" x14ac:dyDescent="0.5">
      <c r="A19" s="25">
        <v>11</v>
      </c>
      <c r="B19" s="26">
        <v>5591</v>
      </c>
      <c r="C19" s="27" t="s">
        <v>67</v>
      </c>
      <c r="F19" s="9"/>
      <c r="G19" s="2"/>
      <c r="H19" s="2"/>
      <c r="I19" s="2"/>
      <c r="J19" s="2"/>
      <c r="K19" s="6">
        <f t="shared" si="2"/>
        <v>0</v>
      </c>
      <c r="L19" s="10" t="str">
        <f t="shared" si="3"/>
        <v>ปรับปรุง</v>
      </c>
      <c r="P19" s="1">
        <f t="shared" si="0"/>
        <v>0</v>
      </c>
      <c r="Q19" s="1">
        <f t="shared" si="1"/>
        <v>0</v>
      </c>
      <c r="R19" s="1">
        <f t="shared" si="4"/>
        <v>0</v>
      </c>
    </row>
    <row r="20" spans="1:18" x14ac:dyDescent="0.5">
      <c r="A20" s="25">
        <v>12</v>
      </c>
      <c r="B20" s="26">
        <v>5592</v>
      </c>
      <c r="C20" s="27" t="s">
        <v>68</v>
      </c>
      <c r="F20" s="9"/>
      <c r="G20" s="2"/>
      <c r="H20" s="2"/>
      <c r="I20" s="2"/>
      <c r="J20" s="2"/>
      <c r="K20" s="6">
        <f t="shared" si="2"/>
        <v>0</v>
      </c>
      <c r="L20" s="10" t="str">
        <f t="shared" si="3"/>
        <v>ปรับปรุง</v>
      </c>
      <c r="P20" s="1">
        <f t="shared" si="0"/>
        <v>0</v>
      </c>
      <c r="Q20" s="1">
        <f t="shared" si="1"/>
        <v>0</v>
      </c>
      <c r="R20" s="1">
        <f t="shared" si="4"/>
        <v>0</v>
      </c>
    </row>
    <row r="21" spans="1:18" x14ac:dyDescent="0.5">
      <c r="A21" s="25">
        <v>13</v>
      </c>
      <c r="B21" s="26">
        <v>5594</v>
      </c>
      <c r="C21" s="27" t="s">
        <v>69</v>
      </c>
      <c r="F21" s="9"/>
      <c r="G21" s="2"/>
      <c r="H21" s="2"/>
      <c r="I21" s="2"/>
      <c r="J21" s="2"/>
      <c r="K21" s="6">
        <f t="shared" si="2"/>
        <v>0</v>
      </c>
      <c r="L21" s="10" t="str">
        <f t="shared" si="3"/>
        <v>ปรับปรุง</v>
      </c>
      <c r="P21" s="1">
        <f t="shared" si="0"/>
        <v>0</v>
      </c>
      <c r="Q21" s="1">
        <f t="shared" si="1"/>
        <v>0</v>
      </c>
      <c r="R21" s="1">
        <f t="shared" si="4"/>
        <v>0</v>
      </c>
    </row>
    <row r="22" spans="1:18" x14ac:dyDescent="0.5">
      <c r="A22" s="25">
        <v>14</v>
      </c>
      <c r="B22" s="26">
        <v>5595</v>
      </c>
      <c r="C22" s="27" t="s">
        <v>70</v>
      </c>
      <c r="F22" s="9"/>
      <c r="G22" s="2"/>
      <c r="H22" s="2"/>
      <c r="I22" s="2"/>
      <c r="J22" s="2"/>
      <c r="K22" s="6">
        <f t="shared" si="2"/>
        <v>0</v>
      </c>
      <c r="L22" s="10" t="str">
        <f t="shared" si="3"/>
        <v>ปรับปรุง</v>
      </c>
      <c r="P22" s="1">
        <f t="shared" si="0"/>
        <v>0</v>
      </c>
      <c r="Q22" s="1">
        <f t="shared" si="1"/>
        <v>0</v>
      </c>
      <c r="R22" s="1">
        <f t="shared" si="4"/>
        <v>0</v>
      </c>
    </row>
    <row r="23" spans="1:18" x14ac:dyDescent="0.5">
      <c r="A23" s="25">
        <v>15</v>
      </c>
      <c r="B23" s="26">
        <v>5596</v>
      </c>
      <c r="C23" s="27" t="s">
        <v>71</v>
      </c>
      <c r="F23" s="9"/>
      <c r="G23" s="2"/>
      <c r="H23" s="2"/>
      <c r="I23" s="2"/>
      <c r="J23" s="2"/>
      <c r="K23" s="6">
        <f t="shared" si="2"/>
        <v>0</v>
      </c>
      <c r="L23" s="10" t="str">
        <f t="shared" si="3"/>
        <v>ปรับปรุง</v>
      </c>
      <c r="P23" s="1">
        <f t="shared" si="0"/>
        <v>0</v>
      </c>
      <c r="Q23" s="1">
        <f t="shared" si="1"/>
        <v>0</v>
      </c>
      <c r="R23" s="1">
        <f t="shared" si="4"/>
        <v>0</v>
      </c>
    </row>
    <row r="24" spans="1:18" x14ac:dyDescent="0.5">
      <c r="A24" s="25">
        <v>16</v>
      </c>
      <c r="B24" s="26">
        <v>5600</v>
      </c>
      <c r="C24" s="27" t="s">
        <v>72</v>
      </c>
      <c r="F24" s="9"/>
      <c r="G24" s="2"/>
      <c r="H24" s="2"/>
      <c r="I24" s="2"/>
      <c r="J24" s="2"/>
      <c r="K24" s="6">
        <f t="shared" si="2"/>
        <v>0</v>
      </c>
      <c r="L24" s="10" t="str">
        <f t="shared" si="3"/>
        <v>ปรับปรุง</v>
      </c>
      <c r="P24" s="1">
        <f t="shared" si="0"/>
        <v>0</v>
      </c>
      <c r="Q24" s="1">
        <f t="shared" si="1"/>
        <v>0</v>
      </c>
      <c r="R24" s="1">
        <f t="shared" si="4"/>
        <v>0</v>
      </c>
    </row>
    <row r="25" spans="1:18" x14ac:dyDescent="0.5">
      <c r="A25" s="25">
        <v>17</v>
      </c>
      <c r="B25" s="26">
        <v>5617</v>
      </c>
      <c r="C25" s="27" t="s">
        <v>73</v>
      </c>
      <c r="F25" s="9"/>
      <c r="G25" s="2"/>
      <c r="H25" s="2"/>
      <c r="I25" s="2"/>
      <c r="J25" s="2"/>
      <c r="K25" s="6">
        <f t="shared" si="2"/>
        <v>0</v>
      </c>
      <c r="L25" s="10" t="str">
        <f t="shared" si="3"/>
        <v>ปรับปรุง</v>
      </c>
      <c r="P25" s="1">
        <f t="shared" si="0"/>
        <v>0</v>
      </c>
      <c r="Q25" s="1">
        <f t="shared" si="1"/>
        <v>0</v>
      </c>
      <c r="R25" s="1">
        <f t="shared" si="4"/>
        <v>0</v>
      </c>
    </row>
    <row r="26" spans="1:18" x14ac:dyDescent="0.5">
      <c r="A26" s="25">
        <v>18</v>
      </c>
      <c r="B26" s="26">
        <v>5622</v>
      </c>
      <c r="C26" s="27" t="s">
        <v>74</v>
      </c>
      <c r="F26" s="9"/>
      <c r="G26" s="2"/>
      <c r="H26" s="2"/>
      <c r="I26" s="2"/>
      <c r="J26" s="2"/>
      <c r="K26" s="6">
        <f t="shared" si="2"/>
        <v>0</v>
      </c>
      <c r="L26" s="10" t="str">
        <f t="shared" si="3"/>
        <v>ปรับปรุง</v>
      </c>
      <c r="P26" s="1">
        <f t="shared" si="0"/>
        <v>0</v>
      </c>
      <c r="Q26" s="1">
        <f t="shared" si="1"/>
        <v>0</v>
      </c>
      <c r="R26" s="1">
        <f t="shared" si="4"/>
        <v>0</v>
      </c>
    </row>
    <row r="27" spans="1:18" x14ac:dyDescent="0.5">
      <c r="A27" s="25">
        <v>19</v>
      </c>
      <c r="B27" s="26">
        <v>5629</v>
      </c>
      <c r="C27" s="27" t="s">
        <v>75</v>
      </c>
      <c r="F27" s="9"/>
      <c r="G27" s="2"/>
      <c r="H27" s="2"/>
      <c r="I27" s="2"/>
      <c r="J27" s="2"/>
      <c r="K27" s="6">
        <f t="shared" si="2"/>
        <v>0</v>
      </c>
      <c r="L27" s="10" t="str">
        <f t="shared" si="3"/>
        <v>ปรับปรุง</v>
      </c>
      <c r="P27" s="1">
        <f t="shared" si="0"/>
        <v>0</v>
      </c>
      <c r="Q27" s="1">
        <f t="shared" si="1"/>
        <v>0</v>
      </c>
      <c r="R27" s="1">
        <f t="shared" si="4"/>
        <v>0</v>
      </c>
    </row>
    <row r="28" spans="1:18" x14ac:dyDescent="0.5">
      <c r="A28" s="25">
        <v>20</v>
      </c>
      <c r="B28" s="26">
        <v>5634</v>
      </c>
      <c r="C28" s="27" t="s">
        <v>76</v>
      </c>
      <c r="F28" s="9"/>
      <c r="G28" s="2"/>
      <c r="H28" s="2"/>
      <c r="I28" s="2"/>
      <c r="J28" s="2"/>
      <c r="K28" s="6">
        <f t="shared" si="2"/>
        <v>0</v>
      </c>
      <c r="L28" s="10" t="str">
        <f t="shared" si="3"/>
        <v>ปรับปรุง</v>
      </c>
      <c r="P28" s="1">
        <f t="shared" si="0"/>
        <v>0</v>
      </c>
      <c r="Q28" s="1">
        <f t="shared" si="1"/>
        <v>0</v>
      </c>
      <c r="R28" s="1">
        <f t="shared" si="4"/>
        <v>0</v>
      </c>
    </row>
    <row r="29" spans="1:18" x14ac:dyDescent="0.5">
      <c r="A29" s="25">
        <v>21</v>
      </c>
      <c r="B29" s="26">
        <v>5652</v>
      </c>
      <c r="C29" s="27" t="s">
        <v>77</v>
      </c>
      <c r="F29" s="9"/>
      <c r="G29" s="2"/>
      <c r="H29" s="2"/>
      <c r="I29" s="2"/>
      <c r="J29" s="2"/>
      <c r="K29" s="6">
        <f t="shared" si="2"/>
        <v>0</v>
      </c>
      <c r="L29" s="10" t="str">
        <f t="shared" si="3"/>
        <v>ปรับปรุง</v>
      </c>
      <c r="P29" s="1">
        <f t="shared" si="0"/>
        <v>0</v>
      </c>
      <c r="Q29" s="1">
        <f t="shared" si="1"/>
        <v>0</v>
      </c>
      <c r="R29" s="1">
        <f t="shared" si="4"/>
        <v>0</v>
      </c>
    </row>
    <row r="30" spans="1:18" x14ac:dyDescent="0.5">
      <c r="A30" s="25">
        <v>22</v>
      </c>
      <c r="B30" s="26">
        <v>5659</v>
      </c>
      <c r="C30" s="27" t="s">
        <v>78</v>
      </c>
      <c r="F30" s="9"/>
      <c r="G30" s="2"/>
      <c r="H30" s="2"/>
      <c r="I30" s="2"/>
      <c r="J30" s="2"/>
      <c r="K30" s="6">
        <f t="shared" si="2"/>
        <v>0</v>
      </c>
      <c r="L30" s="10" t="str">
        <f t="shared" si="3"/>
        <v>ปรับปรุง</v>
      </c>
      <c r="P30" s="1">
        <f t="shared" si="0"/>
        <v>0</v>
      </c>
      <c r="Q30" s="1">
        <f t="shared" si="1"/>
        <v>0</v>
      </c>
      <c r="R30" s="1">
        <f t="shared" si="4"/>
        <v>0</v>
      </c>
    </row>
    <row r="31" spans="1:18" x14ac:dyDescent="0.5">
      <c r="A31" s="25">
        <v>23</v>
      </c>
      <c r="B31" s="26">
        <v>5660</v>
      </c>
      <c r="C31" s="27" t="s">
        <v>79</v>
      </c>
      <c r="F31" s="9"/>
      <c r="G31" s="2"/>
      <c r="H31" s="2"/>
      <c r="I31" s="2"/>
      <c r="J31" s="2"/>
      <c r="K31" s="6">
        <f t="shared" si="2"/>
        <v>0</v>
      </c>
      <c r="L31" s="10" t="str">
        <f t="shared" si="3"/>
        <v>ปรับปรุง</v>
      </c>
      <c r="P31" s="1">
        <f t="shared" si="0"/>
        <v>0</v>
      </c>
      <c r="Q31" s="1">
        <f t="shared" si="1"/>
        <v>0</v>
      </c>
      <c r="R31" s="1">
        <f t="shared" si="4"/>
        <v>0</v>
      </c>
    </row>
    <row r="32" spans="1:18" x14ac:dyDescent="0.5">
      <c r="A32" s="25">
        <v>24</v>
      </c>
      <c r="B32" s="26">
        <v>6023</v>
      </c>
      <c r="C32" s="27" t="s">
        <v>80</v>
      </c>
      <c r="F32" s="9"/>
      <c r="G32" s="2"/>
      <c r="H32" s="2"/>
      <c r="I32" s="2"/>
      <c r="J32" s="2"/>
      <c r="K32" s="6">
        <f t="shared" si="2"/>
        <v>0</v>
      </c>
      <c r="L32" s="10" t="str">
        <f t="shared" si="3"/>
        <v>ปรับปรุง</v>
      </c>
      <c r="P32" s="1">
        <f t="shared" si="0"/>
        <v>0</v>
      </c>
      <c r="Q32" s="1">
        <f t="shared" si="1"/>
        <v>0</v>
      </c>
      <c r="R32" s="1">
        <f t="shared" si="4"/>
        <v>0</v>
      </c>
    </row>
    <row r="33" spans="1:18" x14ac:dyDescent="0.5">
      <c r="A33" s="25">
        <v>25</v>
      </c>
      <c r="B33" s="26">
        <v>6024</v>
      </c>
      <c r="C33" s="27" t="s">
        <v>81</v>
      </c>
      <c r="F33" s="9"/>
      <c r="G33" s="2"/>
      <c r="H33" s="2"/>
      <c r="I33" s="2"/>
      <c r="J33" s="2"/>
      <c r="K33" s="6">
        <f t="shared" si="2"/>
        <v>0</v>
      </c>
      <c r="L33" s="10" t="str">
        <f t="shared" si="3"/>
        <v>ปรับปรุง</v>
      </c>
      <c r="P33" s="1">
        <f t="shared" si="0"/>
        <v>0</v>
      </c>
      <c r="Q33" s="1">
        <f t="shared" si="1"/>
        <v>0</v>
      </c>
      <c r="R33" s="1">
        <f t="shared" si="4"/>
        <v>0</v>
      </c>
    </row>
    <row r="34" spans="1:18" x14ac:dyDescent="0.5">
      <c r="A34" s="25">
        <v>26</v>
      </c>
      <c r="B34" s="26">
        <v>6025</v>
      </c>
      <c r="C34" s="27" t="s">
        <v>82</v>
      </c>
      <c r="F34" s="9"/>
      <c r="G34" s="2"/>
      <c r="H34" s="2"/>
      <c r="I34" s="2"/>
      <c r="J34" s="2"/>
      <c r="K34" s="6">
        <f t="shared" si="2"/>
        <v>0</v>
      </c>
      <c r="L34" s="10" t="str">
        <f t="shared" si="3"/>
        <v>ปรับปรุง</v>
      </c>
      <c r="P34" s="1">
        <f t="shared" si="0"/>
        <v>0</v>
      </c>
      <c r="Q34" s="1">
        <f t="shared" si="1"/>
        <v>0</v>
      </c>
      <c r="R34" s="1">
        <f t="shared" si="4"/>
        <v>0</v>
      </c>
    </row>
    <row r="35" spans="1:18" x14ac:dyDescent="0.5">
      <c r="A35" s="25">
        <v>27</v>
      </c>
      <c r="B35" s="26">
        <v>6026</v>
      </c>
      <c r="C35" s="27" t="s">
        <v>83</v>
      </c>
      <c r="F35" s="9"/>
      <c r="G35" s="2"/>
      <c r="H35" s="2"/>
      <c r="I35" s="2"/>
      <c r="J35" s="2"/>
      <c r="K35" s="6">
        <f t="shared" si="2"/>
        <v>0</v>
      </c>
      <c r="L35" s="10" t="str">
        <f t="shared" si="3"/>
        <v>ปรับปรุง</v>
      </c>
      <c r="P35" s="1">
        <f t="shared" si="0"/>
        <v>0</v>
      </c>
      <c r="Q35" s="1">
        <f t="shared" si="1"/>
        <v>0</v>
      </c>
      <c r="R35" s="1">
        <f t="shared" si="4"/>
        <v>0</v>
      </c>
    </row>
    <row r="36" spans="1:18" x14ac:dyDescent="0.5">
      <c r="A36" s="25">
        <v>28</v>
      </c>
      <c r="B36" s="26">
        <v>6027</v>
      </c>
      <c r="C36" s="27" t="s">
        <v>84</v>
      </c>
      <c r="F36" s="9"/>
      <c r="G36" s="2"/>
      <c r="H36" s="2"/>
      <c r="I36" s="2"/>
      <c r="J36" s="2"/>
      <c r="K36" s="6">
        <f t="shared" si="2"/>
        <v>0</v>
      </c>
      <c r="L36" s="10" t="str">
        <f t="shared" si="3"/>
        <v>ปรับปรุง</v>
      </c>
      <c r="P36" s="1">
        <f t="shared" si="0"/>
        <v>0</v>
      </c>
      <c r="Q36" s="1">
        <f t="shared" si="1"/>
        <v>0</v>
      </c>
      <c r="R36" s="1">
        <f t="shared" si="4"/>
        <v>0</v>
      </c>
    </row>
    <row r="37" spans="1:18" x14ac:dyDescent="0.5">
      <c r="A37" s="25">
        <v>29</v>
      </c>
      <c r="B37" s="26">
        <v>6029</v>
      </c>
      <c r="C37" s="27" t="s">
        <v>85</v>
      </c>
      <c r="F37" s="9"/>
      <c r="G37" s="2"/>
      <c r="H37" s="2"/>
      <c r="I37" s="2"/>
      <c r="J37" s="2"/>
      <c r="K37" s="6">
        <f t="shared" ref="K37:K41" si="5">IF(R37&gt;4,3,IF(R37&gt;3,2,IF(R37&gt;2,1,0)))</f>
        <v>0</v>
      </c>
      <c r="L37" s="10" t="str">
        <f t="shared" ref="L37:L41" si="6">IF(K37=1,"พอใช้",IF(K37=2,"ดี",IF(K37=3,"ดีเยี่ยม","ปรับปรุง")))</f>
        <v>ปรับปรุง</v>
      </c>
      <c r="P37" s="1">
        <f t="shared" ref="P37:P41" si="7">COUNTIF(F37:J37,3)</f>
        <v>0</v>
      </c>
      <c r="Q37" s="1">
        <f t="shared" ref="Q37:Q41" si="8">COUNTIF(F37:J37,2)</f>
        <v>0</v>
      </c>
      <c r="R37" s="1">
        <f t="shared" ref="R37:R41" si="9">Q37+P37</f>
        <v>0</v>
      </c>
    </row>
    <row r="38" spans="1:18" x14ac:dyDescent="0.5">
      <c r="A38" s="25">
        <v>30</v>
      </c>
      <c r="B38" s="26">
        <v>6030</v>
      </c>
      <c r="C38" s="27" t="s">
        <v>86</v>
      </c>
      <c r="F38" s="9"/>
      <c r="G38" s="2"/>
      <c r="H38" s="2"/>
      <c r="I38" s="2"/>
      <c r="J38" s="2"/>
      <c r="K38" s="6">
        <f t="shared" si="5"/>
        <v>0</v>
      </c>
      <c r="L38" s="10" t="str">
        <f t="shared" si="6"/>
        <v>ปรับปรุง</v>
      </c>
      <c r="P38" s="1">
        <f t="shared" si="7"/>
        <v>0</v>
      </c>
      <c r="Q38" s="1">
        <f t="shared" si="8"/>
        <v>0</v>
      </c>
      <c r="R38" s="1">
        <f t="shared" si="9"/>
        <v>0</v>
      </c>
    </row>
    <row r="39" spans="1:18" x14ac:dyDescent="0.5">
      <c r="A39" s="25">
        <v>31</v>
      </c>
      <c r="B39" s="26">
        <v>6031</v>
      </c>
      <c r="C39" s="27" t="s">
        <v>87</v>
      </c>
      <c r="F39" s="9"/>
      <c r="G39" s="2"/>
      <c r="H39" s="2"/>
      <c r="I39" s="2"/>
      <c r="J39" s="2"/>
      <c r="K39" s="6">
        <f t="shared" si="5"/>
        <v>0</v>
      </c>
      <c r="L39" s="10" t="str">
        <f t="shared" si="6"/>
        <v>ปรับปรุง</v>
      </c>
      <c r="P39" s="1">
        <f t="shared" si="7"/>
        <v>0</v>
      </c>
      <c r="Q39" s="1">
        <f t="shared" si="8"/>
        <v>0</v>
      </c>
      <c r="R39" s="1">
        <f t="shared" si="9"/>
        <v>0</v>
      </c>
    </row>
    <row r="40" spans="1:18" x14ac:dyDescent="0.5">
      <c r="A40" s="25">
        <v>32</v>
      </c>
      <c r="B40" s="26">
        <v>6060</v>
      </c>
      <c r="C40" s="27" t="s">
        <v>88</v>
      </c>
      <c r="F40" s="9"/>
      <c r="G40" s="2"/>
      <c r="H40" s="2"/>
      <c r="I40" s="2"/>
      <c r="J40" s="2"/>
      <c r="K40" s="6">
        <f t="shared" si="5"/>
        <v>0</v>
      </c>
      <c r="L40" s="10" t="str">
        <f t="shared" si="6"/>
        <v>ปรับปรุง</v>
      </c>
      <c r="P40" s="1">
        <f t="shared" si="7"/>
        <v>0</v>
      </c>
      <c r="Q40" s="1">
        <f t="shared" si="8"/>
        <v>0</v>
      </c>
      <c r="R40" s="1">
        <f t="shared" si="9"/>
        <v>0</v>
      </c>
    </row>
    <row r="41" spans="1:18" x14ac:dyDescent="0.5">
      <c r="A41" s="25">
        <v>33</v>
      </c>
      <c r="B41" s="26">
        <v>6062</v>
      </c>
      <c r="C41" s="27" t="s">
        <v>89</v>
      </c>
      <c r="F41" s="9"/>
      <c r="G41" s="2"/>
      <c r="H41" s="2"/>
      <c r="I41" s="2"/>
      <c r="J41" s="2"/>
      <c r="K41" s="6">
        <f t="shared" si="5"/>
        <v>0</v>
      </c>
      <c r="L41" s="10" t="str">
        <f t="shared" si="6"/>
        <v>ปรับปรุง</v>
      </c>
      <c r="P41" s="1">
        <f t="shared" si="7"/>
        <v>0</v>
      </c>
      <c r="Q41" s="1">
        <f t="shared" si="8"/>
        <v>0</v>
      </c>
      <c r="R41" s="1">
        <f t="shared" si="9"/>
        <v>0</v>
      </c>
    </row>
    <row r="42" spans="1:18" x14ac:dyDescent="0.5">
      <c r="A42" s="25">
        <v>34</v>
      </c>
      <c r="B42" s="26"/>
      <c r="C42" s="27" t="s">
        <v>146</v>
      </c>
      <c r="F42" s="9"/>
      <c r="G42" s="2"/>
      <c r="H42" s="2"/>
      <c r="I42" s="2"/>
      <c r="J42" s="2"/>
      <c r="K42" s="6">
        <f t="shared" ref="K42" si="10">IF(R42&gt;4,3,IF(R42&gt;3,2,IF(R42&gt;2,1,0)))</f>
        <v>0</v>
      </c>
      <c r="L42" s="10" t="str">
        <f t="shared" ref="L42" si="11">IF(K42=1,"พอใช้",IF(K42=2,"ดี",IF(K42=3,"ดีเยี่ยม","ปรับปรุง")))</f>
        <v>ปรับปรุง</v>
      </c>
      <c r="P42" s="1">
        <f t="shared" ref="P42" si="12">COUNTIF(F42:J42,3)</f>
        <v>0</v>
      </c>
      <c r="Q42" s="1">
        <f t="shared" ref="Q42" si="13">COUNTIF(F42:J42,2)</f>
        <v>0</v>
      </c>
      <c r="R42" s="1">
        <f t="shared" ref="R42" si="14">Q42+P42</f>
        <v>0</v>
      </c>
    </row>
  </sheetData>
  <mergeCells count="12">
    <mergeCell ref="A4:A8"/>
    <mergeCell ref="C4:C8"/>
    <mergeCell ref="B4:B8"/>
    <mergeCell ref="F4:L4"/>
    <mergeCell ref="F5:J5"/>
    <mergeCell ref="L5:L8"/>
    <mergeCell ref="J6:J8"/>
    <mergeCell ref="K5:K8"/>
    <mergeCell ref="F6:F8"/>
    <mergeCell ref="G6:G8"/>
    <mergeCell ref="H6:H8"/>
    <mergeCell ref="I6:I8"/>
  </mergeCells>
  <pageMargins left="0.70866141732283472" right="0.70866141732283472" top="0.74803149606299213" bottom="0.74803149606299213" header="0.31496062992125984" footer="0.31496062992125984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FF00"/>
  </sheetPr>
  <dimension ref="A1:R43"/>
  <sheetViews>
    <sheetView workbookViewId="0">
      <pane xSplit="3" ySplit="8" topLeftCell="D9" activePane="bottomRight" state="frozen"/>
      <selection activeCell="O53" sqref="O53"/>
      <selection pane="topRight" activeCell="O53" sqref="O53"/>
      <selection pane="bottomLeft" activeCell="O53" sqref="O53"/>
      <selection pane="bottomRight" activeCell="C44" sqref="C44"/>
    </sheetView>
  </sheetViews>
  <sheetFormatPr defaultRowHeight="23.25" x14ac:dyDescent="0.5"/>
  <cols>
    <col min="1" max="1" width="5.875" style="1" customWidth="1"/>
    <col min="2" max="2" width="10.25" style="1" customWidth="1"/>
    <col min="3" max="3" width="24.625" style="1" customWidth="1"/>
    <col min="4" max="4" width="2" style="1" hidden="1" customWidth="1"/>
    <col min="5" max="5" width="2.875" style="1" hidden="1" customWidth="1"/>
    <col min="6" max="10" width="3.625" style="1" customWidth="1"/>
    <col min="11" max="11" width="4.75" style="1" bestFit="1" customWidth="1"/>
    <col min="12" max="12" width="7.25" style="1" customWidth="1"/>
    <col min="13" max="13" width="2.875" style="1" customWidth="1"/>
    <col min="14" max="14" width="9" style="1"/>
    <col min="15" max="15" width="4.375" style="1" customWidth="1"/>
    <col min="16" max="18" width="4.375" style="1" hidden="1" customWidth="1"/>
    <col min="19" max="16384" width="9" style="1"/>
  </cols>
  <sheetData>
    <row r="1" spans="1:18" x14ac:dyDescent="0.5">
      <c r="A1" s="3" t="s">
        <v>145</v>
      </c>
    </row>
    <row r="2" spans="1:18" x14ac:dyDescent="0.5">
      <c r="A2" s="3" t="str">
        <f>"รายวิชา  "&amp;ข้อมูลรายวิชา!B7&amp;"  "&amp;ข้อมูลรายวิชา!B8</f>
        <v>รายวิชา  กรอกชื่อรายวิชา  กรอกรหัสวิชา</v>
      </c>
    </row>
    <row r="3" spans="1:18" ht="24" thickBot="1" x14ac:dyDescent="0.55000000000000004">
      <c r="A3" s="3" t="str">
        <f>"ห้อง  "&amp;ข้อมูลรายวิชา!B3&amp;" / 2 "</f>
        <v xml:space="preserve">ห้อง  ม.5 / 2 </v>
      </c>
    </row>
    <row r="4" spans="1:18" ht="24" customHeight="1" x14ac:dyDescent="0.5">
      <c r="A4" s="30" t="s">
        <v>10</v>
      </c>
      <c r="B4" s="36" t="s">
        <v>11</v>
      </c>
      <c r="C4" s="33" t="s">
        <v>12</v>
      </c>
      <c r="F4" s="39" t="s">
        <v>18</v>
      </c>
      <c r="G4" s="40"/>
      <c r="H4" s="40"/>
      <c r="I4" s="40"/>
      <c r="J4" s="40"/>
      <c r="K4" s="40"/>
      <c r="L4" s="41"/>
    </row>
    <row r="5" spans="1:18" x14ac:dyDescent="0.5">
      <c r="A5" s="31"/>
      <c r="B5" s="37"/>
      <c r="C5" s="34"/>
      <c r="F5" s="42" t="s">
        <v>19</v>
      </c>
      <c r="G5" s="43"/>
      <c r="H5" s="43"/>
      <c r="I5" s="43"/>
      <c r="J5" s="43"/>
      <c r="K5" s="43" t="s">
        <v>13</v>
      </c>
      <c r="L5" s="44" t="s">
        <v>14</v>
      </c>
    </row>
    <row r="6" spans="1:18" ht="23.25" customHeight="1" x14ac:dyDescent="0.5">
      <c r="A6" s="31"/>
      <c r="B6" s="37"/>
      <c r="C6" s="34"/>
      <c r="F6" s="49" t="s">
        <v>20</v>
      </c>
      <c r="G6" s="46" t="s">
        <v>21</v>
      </c>
      <c r="H6" s="46" t="s">
        <v>22</v>
      </c>
      <c r="I6" s="46" t="s">
        <v>23</v>
      </c>
      <c r="J6" s="46" t="s">
        <v>24</v>
      </c>
      <c r="K6" s="43"/>
      <c r="L6" s="44"/>
    </row>
    <row r="7" spans="1:18" ht="48" customHeight="1" x14ac:dyDescent="0.5">
      <c r="A7" s="31"/>
      <c r="B7" s="37"/>
      <c r="C7" s="34"/>
      <c r="F7" s="49"/>
      <c r="G7" s="46"/>
      <c r="H7" s="46"/>
      <c r="I7" s="46"/>
      <c r="J7" s="46"/>
      <c r="K7" s="43"/>
      <c r="L7" s="44"/>
      <c r="P7" s="1" t="s">
        <v>49</v>
      </c>
    </row>
    <row r="8" spans="1:18" ht="24" thickBot="1" x14ac:dyDescent="0.55000000000000004">
      <c r="A8" s="32"/>
      <c r="B8" s="38"/>
      <c r="C8" s="35"/>
      <c r="F8" s="50"/>
      <c r="G8" s="47"/>
      <c r="H8" s="47"/>
      <c r="I8" s="47"/>
      <c r="J8" s="47"/>
      <c r="K8" s="48"/>
      <c r="L8" s="45"/>
      <c r="P8" s="1" t="s">
        <v>50</v>
      </c>
      <c r="Q8" s="1" t="s">
        <v>48</v>
      </c>
      <c r="R8" s="1" t="s">
        <v>51</v>
      </c>
    </row>
    <row r="9" spans="1:18" x14ac:dyDescent="0.5">
      <c r="A9" s="22">
        <v>1</v>
      </c>
      <c r="B9" s="23">
        <v>5497</v>
      </c>
      <c r="C9" s="24" t="s">
        <v>90</v>
      </c>
      <c r="F9" s="7"/>
      <c r="G9" s="8"/>
      <c r="H9" s="8"/>
      <c r="I9" s="8"/>
      <c r="J9" s="8"/>
      <c r="K9" s="6">
        <f>IF(R9&gt;4,3,IF(R9&gt;3,2,IF(R9&gt;2,1,0)))</f>
        <v>0</v>
      </c>
      <c r="L9" s="10" t="str">
        <f>IF(K9=1,"พอใช้",IF(K9=2,"ดี",IF(K9=3,"ดีเยี่ยม","ปรับปรุง")))</f>
        <v>ปรับปรุง</v>
      </c>
      <c r="P9" s="1">
        <f t="shared" ref="P9:P36" si="0">COUNTIF(F9:J9,3)</f>
        <v>0</v>
      </c>
      <c r="Q9" s="1">
        <f t="shared" ref="Q9:Q36" si="1">COUNTIF(F9:J9,2)</f>
        <v>0</v>
      </c>
      <c r="R9" s="1">
        <f>Q9+P9</f>
        <v>0</v>
      </c>
    </row>
    <row r="10" spans="1:18" x14ac:dyDescent="0.5">
      <c r="A10" s="25">
        <v>2</v>
      </c>
      <c r="B10" s="26">
        <v>5572</v>
      </c>
      <c r="C10" s="27" t="s">
        <v>91</v>
      </c>
      <c r="F10" s="9"/>
      <c r="G10" s="2"/>
      <c r="H10" s="2"/>
      <c r="I10" s="2"/>
      <c r="J10" s="2"/>
      <c r="K10" s="6">
        <f t="shared" ref="K10:K36" si="2">IF(R10&gt;4,3,IF(R10&gt;3,2,IF(R10&gt;2,1,0)))</f>
        <v>0</v>
      </c>
      <c r="L10" s="10" t="str">
        <f t="shared" ref="L10:L36" si="3">IF(K10=1,"พอใช้",IF(K10=2,"ดี",IF(K10=3,"ดีเยี่ยม","ปรับปรุง")))</f>
        <v>ปรับปรุง</v>
      </c>
      <c r="P10" s="1">
        <f t="shared" si="0"/>
        <v>0</v>
      </c>
      <c r="Q10" s="1">
        <f t="shared" si="1"/>
        <v>0</v>
      </c>
      <c r="R10" s="1">
        <f t="shared" ref="R10:R36" si="4">Q10+P10</f>
        <v>0</v>
      </c>
    </row>
    <row r="11" spans="1:18" x14ac:dyDescent="0.5">
      <c r="A11" s="25">
        <v>3</v>
      </c>
      <c r="B11" s="26">
        <v>5576</v>
      </c>
      <c r="C11" s="27" t="s">
        <v>92</v>
      </c>
      <c r="F11" s="9"/>
      <c r="G11" s="2"/>
      <c r="H11" s="2"/>
      <c r="I11" s="2"/>
      <c r="J11" s="2"/>
      <c r="K11" s="6">
        <f t="shared" si="2"/>
        <v>0</v>
      </c>
      <c r="L11" s="10" t="str">
        <f t="shared" si="3"/>
        <v>ปรับปรุง</v>
      </c>
      <c r="P11" s="1">
        <f t="shared" si="0"/>
        <v>0</v>
      </c>
      <c r="Q11" s="1">
        <f t="shared" si="1"/>
        <v>0</v>
      </c>
      <c r="R11" s="1">
        <f t="shared" si="4"/>
        <v>0</v>
      </c>
    </row>
    <row r="12" spans="1:18" x14ac:dyDescent="0.5">
      <c r="A12" s="25">
        <v>4</v>
      </c>
      <c r="B12" s="26">
        <v>5579</v>
      </c>
      <c r="C12" s="27" t="s">
        <v>93</v>
      </c>
      <c r="F12" s="9"/>
      <c r="G12" s="2"/>
      <c r="H12" s="2"/>
      <c r="I12" s="2"/>
      <c r="J12" s="2"/>
      <c r="K12" s="6">
        <f t="shared" si="2"/>
        <v>0</v>
      </c>
      <c r="L12" s="10" t="str">
        <f t="shared" si="3"/>
        <v>ปรับปรุง</v>
      </c>
      <c r="P12" s="1">
        <f t="shared" si="0"/>
        <v>0</v>
      </c>
      <c r="Q12" s="1">
        <f t="shared" si="1"/>
        <v>0</v>
      </c>
      <c r="R12" s="1">
        <f t="shared" si="4"/>
        <v>0</v>
      </c>
    </row>
    <row r="13" spans="1:18" x14ac:dyDescent="0.5">
      <c r="A13" s="25">
        <v>5</v>
      </c>
      <c r="B13" s="26">
        <v>5580</v>
      </c>
      <c r="C13" s="27" t="s">
        <v>94</v>
      </c>
      <c r="F13" s="9"/>
      <c r="G13" s="2"/>
      <c r="H13" s="2"/>
      <c r="I13" s="2"/>
      <c r="J13" s="2"/>
      <c r="K13" s="6">
        <f t="shared" si="2"/>
        <v>0</v>
      </c>
      <c r="L13" s="10" t="str">
        <f t="shared" si="3"/>
        <v>ปรับปรุง</v>
      </c>
      <c r="P13" s="1">
        <f t="shared" si="0"/>
        <v>0</v>
      </c>
      <c r="Q13" s="1">
        <f t="shared" si="1"/>
        <v>0</v>
      </c>
      <c r="R13" s="1">
        <f t="shared" si="4"/>
        <v>0</v>
      </c>
    </row>
    <row r="14" spans="1:18" x14ac:dyDescent="0.5">
      <c r="A14" s="25">
        <v>6</v>
      </c>
      <c r="B14" s="26">
        <v>5583</v>
      </c>
      <c r="C14" s="27" t="s">
        <v>95</v>
      </c>
      <c r="F14" s="9"/>
      <c r="G14" s="2"/>
      <c r="H14" s="2"/>
      <c r="I14" s="2"/>
      <c r="J14" s="2"/>
      <c r="K14" s="6">
        <f t="shared" si="2"/>
        <v>0</v>
      </c>
      <c r="L14" s="10" t="str">
        <f t="shared" si="3"/>
        <v>ปรับปรุง</v>
      </c>
      <c r="P14" s="1">
        <f t="shared" si="0"/>
        <v>0</v>
      </c>
      <c r="Q14" s="1">
        <f t="shared" si="1"/>
        <v>0</v>
      </c>
      <c r="R14" s="1">
        <f t="shared" si="4"/>
        <v>0</v>
      </c>
    </row>
    <row r="15" spans="1:18" x14ac:dyDescent="0.5">
      <c r="A15" s="25">
        <v>7</v>
      </c>
      <c r="B15" s="26">
        <v>5590</v>
      </c>
      <c r="C15" s="27" t="s">
        <v>96</v>
      </c>
      <c r="F15" s="9"/>
      <c r="G15" s="2"/>
      <c r="H15" s="2"/>
      <c r="I15" s="2"/>
      <c r="J15" s="2"/>
      <c r="K15" s="6">
        <f t="shared" si="2"/>
        <v>0</v>
      </c>
      <c r="L15" s="10" t="str">
        <f t="shared" si="3"/>
        <v>ปรับปรุง</v>
      </c>
      <c r="P15" s="1">
        <f t="shared" si="0"/>
        <v>0</v>
      </c>
      <c r="Q15" s="1">
        <f t="shared" si="1"/>
        <v>0</v>
      </c>
      <c r="R15" s="1">
        <f t="shared" si="4"/>
        <v>0</v>
      </c>
    </row>
    <row r="16" spans="1:18" x14ac:dyDescent="0.5">
      <c r="A16" s="25">
        <v>8</v>
      </c>
      <c r="B16" s="26">
        <v>5597</v>
      </c>
      <c r="C16" s="27" t="s">
        <v>97</v>
      </c>
      <c r="F16" s="9"/>
      <c r="G16" s="2"/>
      <c r="H16" s="2"/>
      <c r="I16" s="2"/>
      <c r="J16" s="2"/>
      <c r="K16" s="6">
        <f t="shared" si="2"/>
        <v>0</v>
      </c>
      <c r="L16" s="10" t="str">
        <f t="shared" si="3"/>
        <v>ปรับปรุง</v>
      </c>
      <c r="P16" s="1">
        <f t="shared" si="0"/>
        <v>0</v>
      </c>
      <c r="Q16" s="1">
        <f t="shared" si="1"/>
        <v>0</v>
      </c>
      <c r="R16" s="1">
        <f t="shared" si="4"/>
        <v>0</v>
      </c>
    </row>
    <row r="17" spans="1:18" x14ac:dyDescent="0.5">
      <c r="A17" s="25">
        <v>9</v>
      </c>
      <c r="B17" s="26">
        <v>5598</v>
      </c>
      <c r="C17" s="27" t="s">
        <v>98</v>
      </c>
      <c r="F17" s="9"/>
      <c r="G17" s="2"/>
      <c r="H17" s="2"/>
      <c r="I17" s="2"/>
      <c r="J17" s="2"/>
      <c r="K17" s="6">
        <f t="shared" si="2"/>
        <v>0</v>
      </c>
      <c r="L17" s="10" t="str">
        <f t="shared" si="3"/>
        <v>ปรับปรุง</v>
      </c>
      <c r="P17" s="1">
        <f t="shared" si="0"/>
        <v>0</v>
      </c>
      <c r="Q17" s="1">
        <f t="shared" si="1"/>
        <v>0</v>
      </c>
      <c r="R17" s="1">
        <f t="shared" si="4"/>
        <v>0</v>
      </c>
    </row>
    <row r="18" spans="1:18" x14ac:dyDescent="0.5">
      <c r="A18" s="25">
        <v>10</v>
      </c>
      <c r="B18" s="26">
        <v>5599</v>
      </c>
      <c r="C18" s="27" t="s">
        <v>99</v>
      </c>
      <c r="F18" s="9"/>
      <c r="G18" s="2"/>
      <c r="H18" s="2"/>
      <c r="I18" s="2"/>
      <c r="J18" s="2"/>
      <c r="K18" s="6">
        <f t="shared" si="2"/>
        <v>0</v>
      </c>
      <c r="L18" s="10" t="str">
        <f t="shared" si="3"/>
        <v>ปรับปรุง</v>
      </c>
      <c r="P18" s="1">
        <f t="shared" si="0"/>
        <v>0</v>
      </c>
      <c r="Q18" s="1">
        <f t="shared" si="1"/>
        <v>0</v>
      </c>
      <c r="R18" s="1">
        <f t="shared" si="4"/>
        <v>0</v>
      </c>
    </row>
    <row r="19" spans="1:18" x14ac:dyDescent="0.5">
      <c r="A19" s="25">
        <v>11</v>
      </c>
      <c r="B19" s="26">
        <v>5601</v>
      </c>
      <c r="C19" s="27" t="s">
        <v>100</v>
      </c>
      <c r="F19" s="9"/>
      <c r="G19" s="2"/>
      <c r="H19" s="2"/>
      <c r="I19" s="2"/>
      <c r="J19" s="2"/>
      <c r="K19" s="6">
        <f t="shared" si="2"/>
        <v>0</v>
      </c>
      <c r="L19" s="10" t="str">
        <f t="shared" si="3"/>
        <v>ปรับปรุง</v>
      </c>
      <c r="P19" s="1">
        <f t="shared" si="0"/>
        <v>0</v>
      </c>
      <c r="Q19" s="1">
        <f t="shared" si="1"/>
        <v>0</v>
      </c>
      <c r="R19" s="1">
        <f t="shared" si="4"/>
        <v>0</v>
      </c>
    </row>
    <row r="20" spans="1:18" x14ac:dyDescent="0.5">
      <c r="A20" s="25">
        <v>12</v>
      </c>
      <c r="B20" s="26">
        <v>5603</v>
      </c>
      <c r="C20" s="27" t="s">
        <v>101</v>
      </c>
      <c r="F20" s="9"/>
      <c r="G20" s="2"/>
      <c r="H20" s="2"/>
      <c r="I20" s="2"/>
      <c r="J20" s="2"/>
      <c r="K20" s="6">
        <f t="shared" si="2"/>
        <v>0</v>
      </c>
      <c r="L20" s="10" t="str">
        <f t="shared" si="3"/>
        <v>ปรับปรุง</v>
      </c>
      <c r="P20" s="1">
        <f t="shared" si="0"/>
        <v>0</v>
      </c>
      <c r="Q20" s="1">
        <f t="shared" si="1"/>
        <v>0</v>
      </c>
      <c r="R20" s="1">
        <f t="shared" si="4"/>
        <v>0</v>
      </c>
    </row>
    <row r="21" spans="1:18" x14ac:dyDescent="0.5">
      <c r="A21" s="25">
        <v>13</v>
      </c>
      <c r="B21" s="26">
        <v>5604</v>
      </c>
      <c r="C21" s="27" t="s">
        <v>102</v>
      </c>
      <c r="F21" s="9"/>
      <c r="G21" s="2"/>
      <c r="H21" s="2"/>
      <c r="I21" s="2"/>
      <c r="J21" s="2"/>
      <c r="K21" s="6">
        <f t="shared" si="2"/>
        <v>0</v>
      </c>
      <c r="L21" s="10" t="str">
        <f t="shared" si="3"/>
        <v>ปรับปรุง</v>
      </c>
      <c r="P21" s="1">
        <f t="shared" si="0"/>
        <v>0</v>
      </c>
      <c r="Q21" s="1">
        <f t="shared" si="1"/>
        <v>0</v>
      </c>
      <c r="R21" s="1">
        <f t="shared" si="4"/>
        <v>0</v>
      </c>
    </row>
    <row r="22" spans="1:18" x14ac:dyDescent="0.5">
      <c r="A22" s="25">
        <v>14</v>
      </c>
      <c r="B22" s="26">
        <v>5609</v>
      </c>
      <c r="C22" s="27" t="s">
        <v>103</v>
      </c>
      <c r="F22" s="9"/>
      <c r="G22" s="2"/>
      <c r="H22" s="2"/>
      <c r="I22" s="2"/>
      <c r="J22" s="2"/>
      <c r="K22" s="6">
        <f t="shared" si="2"/>
        <v>0</v>
      </c>
      <c r="L22" s="10" t="str">
        <f t="shared" si="3"/>
        <v>ปรับปรุง</v>
      </c>
      <c r="P22" s="1">
        <f t="shared" si="0"/>
        <v>0</v>
      </c>
      <c r="Q22" s="1">
        <f t="shared" si="1"/>
        <v>0</v>
      </c>
      <c r="R22" s="1">
        <f t="shared" si="4"/>
        <v>0</v>
      </c>
    </row>
    <row r="23" spans="1:18" x14ac:dyDescent="0.5">
      <c r="A23" s="25">
        <v>15</v>
      </c>
      <c r="B23" s="26">
        <v>5621</v>
      </c>
      <c r="C23" s="27" t="s">
        <v>104</v>
      </c>
      <c r="F23" s="9"/>
      <c r="G23" s="2"/>
      <c r="H23" s="2"/>
      <c r="I23" s="2"/>
      <c r="J23" s="2"/>
      <c r="K23" s="6">
        <f t="shared" si="2"/>
        <v>0</v>
      </c>
      <c r="L23" s="10" t="str">
        <f t="shared" si="3"/>
        <v>ปรับปรุง</v>
      </c>
      <c r="P23" s="1">
        <f t="shared" si="0"/>
        <v>0</v>
      </c>
      <c r="Q23" s="1">
        <f t="shared" si="1"/>
        <v>0</v>
      </c>
      <c r="R23" s="1">
        <f t="shared" si="4"/>
        <v>0</v>
      </c>
    </row>
    <row r="24" spans="1:18" x14ac:dyDescent="0.5">
      <c r="A24" s="25">
        <v>16</v>
      </c>
      <c r="B24" s="26">
        <v>5624</v>
      </c>
      <c r="C24" s="27" t="s">
        <v>105</v>
      </c>
      <c r="F24" s="9"/>
      <c r="G24" s="2"/>
      <c r="H24" s="2"/>
      <c r="I24" s="2"/>
      <c r="J24" s="2"/>
      <c r="K24" s="6">
        <f t="shared" si="2"/>
        <v>0</v>
      </c>
      <c r="L24" s="10" t="str">
        <f t="shared" si="3"/>
        <v>ปรับปรุง</v>
      </c>
      <c r="P24" s="1">
        <f t="shared" si="0"/>
        <v>0</v>
      </c>
      <c r="Q24" s="1">
        <f t="shared" si="1"/>
        <v>0</v>
      </c>
      <c r="R24" s="1">
        <f t="shared" si="4"/>
        <v>0</v>
      </c>
    </row>
    <row r="25" spans="1:18" x14ac:dyDescent="0.5">
      <c r="A25" s="25">
        <v>17</v>
      </c>
      <c r="B25" s="26">
        <v>5631</v>
      </c>
      <c r="C25" s="27" t="s">
        <v>106</v>
      </c>
      <c r="F25" s="9"/>
      <c r="G25" s="2"/>
      <c r="H25" s="2"/>
      <c r="I25" s="2"/>
      <c r="J25" s="2"/>
      <c r="K25" s="6">
        <f t="shared" si="2"/>
        <v>0</v>
      </c>
      <c r="L25" s="10" t="str">
        <f t="shared" si="3"/>
        <v>ปรับปรุง</v>
      </c>
      <c r="P25" s="1">
        <f t="shared" si="0"/>
        <v>0</v>
      </c>
      <c r="Q25" s="1">
        <f t="shared" si="1"/>
        <v>0</v>
      </c>
      <c r="R25" s="1">
        <f t="shared" si="4"/>
        <v>0</v>
      </c>
    </row>
    <row r="26" spans="1:18" x14ac:dyDescent="0.5">
      <c r="A26" s="25">
        <v>18</v>
      </c>
      <c r="B26" s="26">
        <v>5636</v>
      </c>
      <c r="C26" s="27" t="s">
        <v>107</v>
      </c>
      <c r="F26" s="9"/>
      <c r="G26" s="2"/>
      <c r="H26" s="2"/>
      <c r="I26" s="2"/>
      <c r="J26" s="2"/>
      <c r="K26" s="6">
        <f t="shared" si="2"/>
        <v>0</v>
      </c>
      <c r="L26" s="10" t="str">
        <f t="shared" si="3"/>
        <v>ปรับปรุง</v>
      </c>
      <c r="P26" s="1">
        <f t="shared" si="0"/>
        <v>0</v>
      </c>
      <c r="Q26" s="1">
        <f t="shared" si="1"/>
        <v>0</v>
      </c>
      <c r="R26" s="1">
        <f t="shared" si="4"/>
        <v>0</v>
      </c>
    </row>
    <row r="27" spans="1:18" x14ac:dyDescent="0.5">
      <c r="A27" s="25">
        <v>19</v>
      </c>
      <c r="B27" s="26">
        <v>5638</v>
      </c>
      <c r="C27" s="27" t="s">
        <v>108</v>
      </c>
      <c r="F27" s="9"/>
      <c r="G27" s="2"/>
      <c r="H27" s="2"/>
      <c r="I27" s="2"/>
      <c r="J27" s="2"/>
      <c r="K27" s="6">
        <f t="shared" si="2"/>
        <v>0</v>
      </c>
      <c r="L27" s="10" t="str">
        <f t="shared" si="3"/>
        <v>ปรับปรุง</v>
      </c>
      <c r="P27" s="1">
        <f t="shared" si="0"/>
        <v>0</v>
      </c>
      <c r="Q27" s="1">
        <f t="shared" si="1"/>
        <v>0</v>
      </c>
      <c r="R27" s="1">
        <f t="shared" si="4"/>
        <v>0</v>
      </c>
    </row>
    <row r="28" spans="1:18" x14ac:dyDescent="0.5">
      <c r="A28" s="25">
        <v>20</v>
      </c>
      <c r="B28" s="26">
        <v>5654</v>
      </c>
      <c r="C28" s="27" t="s">
        <v>109</v>
      </c>
      <c r="F28" s="9"/>
      <c r="G28" s="2"/>
      <c r="H28" s="2"/>
      <c r="I28" s="2"/>
      <c r="J28" s="2"/>
      <c r="K28" s="6">
        <f t="shared" si="2"/>
        <v>0</v>
      </c>
      <c r="L28" s="10" t="str">
        <f t="shared" si="3"/>
        <v>ปรับปรุง</v>
      </c>
      <c r="P28" s="1">
        <f t="shared" si="0"/>
        <v>0</v>
      </c>
      <c r="Q28" s="1">
        <f t="shared" si="1"/>
        <v>0</v>
      </c>
      <c r="R28" s="1">
        <f t="shared" si="4"/>
        <v>0</v>
      </c>
    </row>
    <row r="29" spans="1:18" x14ac:dyDescent="0.5">
      <c r="A29" s="25">
        <v>21</v>
      </c>
      <c r="B29" s="26">
        <v>5656</v>
      </c>
      <c r="C29" s="27" t="s">
        <v>110</v>
      </c>
      <c r="F29" s="9"/>
      <c r="G29" s="2"/>
      <c r="H29" s="2"/>
      <c r="I29" s="2"/>
      <c r="J29" s="2"/>
      <c r="K29" s="6">
        <f t="shared" si="2"/>
        <v>0</v>
      </c>
      <c r="L29" s="10" t="str">
        <f t="shared" si="3"/>
        <v>ปรับปรุง</v>
      </c>
      <c r="P29" s="1">
        <f t="shared" si="0"/>
        <v>0</v>
      </c>
      <c r="Q29" s="1">
        <f t="shared" si="1"/>
        <v>0</v>
      </c>
      <c r="R29" s="1">
        <f t="shared" si="4"/>
        <v>0</v>
      </c>
    </row>
    <row r="30" spans="1:18" x14ac:dyDescent="0.5">
      <c r="A30" s="25">
        <v>22</v>
      </c>
      <c r="B30" s="26">
        <v>5657</v>
      </c>
      <c r="C30" s="27" t="s">
        <v>111</v>
      </c>
      <c r="F30" s="9"/>
      <c r="G30" s="2"/>
      <c r="H30" s="2"/>
      <c r="I30" s="2"/>
      <c r="J30" s="2"/>
      <c r="K30" s="6">
        <f t="shared" si="2"/>
        <v>0</v>
      </c>
      <c r="L30" s="10" t="str">
        <f t="shared" si="3"/>
        <v>ปรับปรุง</v>
      </c>
      <c r="P30" s="1">
        <f t="shared" si="0"/>
        <v>0</v>
      </c>
      <c r="Q30" s="1">
        <f t="shared" si="1"/>
        <v>0</v>
      </c>
      <c r="R30" s="1">
        <f t="shared" si="4"/>
        <v>0</v>
      </c>
    </row>
    <row r="31" spans="1:18" x14ac:dyDescent="0.5">
      <c r="A31" s="25">
        <v>23</v>
      </c>
      <c r="B31" s="26">
        <v>5661</v>
      </c>
      <c r="C31" s="27" t="s">
        <v>112</v>
      </c>
      <c r="F31" s="9"/>
      <c r="G31" s="2"/>
      <c r="H31" s="2"/>
      <c r="I31" s="2"/>
      <c r="J31" s="2"/>
      <c r="K31" s="6">
        <f t="shared" si="2"/>
        <v>0</v>
      </c>
      <c r="L31" s="10" t="str">
        <f t="shared" si="3"/>
        <v>ปรับปรุง</v>
      </c>
      <c r="P31" s="1">
        <f t="shared" si="0"/>
        <v>0</v>
      </c>
      <c r="Q31" s="1">
        <f t="shared" si="1"/>
        <v>0</v>
      </c>
      <c r="R31" s="1">
        <f t="shared" si="4"/>
        <v>0</v>
      </c>
    </row>
    <row r="32" spans="1:18" x14ac:dyDescent="0.5">
      <c r="A32" s="25">
        <v>24</v>
      </c>
      <c r="B32" s="26">
        <v>5665</v>
      </c>
      <c r="C32" s="27" t="s">
        <v>113</v>
      </c>
      <c r="F32" s="9"/>
      <c r="G32" s="2"/>
      <c r="H32" s="2"/>
      <c r="I32" s="2"/>
      <c r="J32" s="2"/>
      <c r="K32" s="6">
        <f t="shared" si="2"/>
        <v>0</v>
      </c>
      <c r="L32" s="10" t="str">
        <f t="shared" si="3"/>
        <v>ปรับปรุง</v>
      </c>
      <c r="P32" s="1">
        <f t="shared" si="0"/>
        <v>0</v>
      </c>
      <c r="Q32" s="1">
        <f t="shared" si="1"/>
        <v>0</v>
      </c>
      <c r="R32" s="1">
        <f t="shared" si="4"/>
        <v>0</v>
      </c>
    </row>
    <row r="33" spans="1:18" x14ac:dyDescent="0.5">
      <c r="A33" s="25">
        <v>25</v>
      </c>
      <c r="B33" s="26">
        <v>5666</v>
      </c>
      <c r="C33" s="27" t="s">
        <v>114</v>
      </c>
      <c r="F33" s="9"/>
      <c r="G33" s="2"/>
      <c r="H33" s="2"/>
      <c r="I33" s="2"/>
      <c r="J33" s="2"/>
      <c r="K33" s="6">
        <f t="shared" si="2"/>
        <v>0</v>
      </c>
      <c r="L33" s="10" t="str">
        <f t="shared" si="3"/>
        <v>ปรับปรุง</v>
      </c>
      <c r="P33" s="1">
        <f t="shared" si="0"/>
        <v>0</v>
      </c>
      <c r="Q33" s="1">
        <f t="shared" si="1"/>
        <v>0</v>
      </c>
      <c r="R33" s="1">
        <f t="shared" si="4"/>
        <v>0</v>
      </c>
    </row>
    <row r="34" spans="1:18" x14ac:dyDescent="0.5">
      <c r="A34" s="25">
        <v>26</v>
      </c>
      <c r="B34" s="26">
        <v>5698</v>
      </c>
      <c r="C34" s="27" t="s">
        <v>115</v>
      </c>
      <c r="F34" s="9"/>
      <c r="G34" s="2"/>
      <c r="H34" s="2"/>
      <c r="I34" s="2"/>
      <c r="J34" s="2"/>
      <c r="K34" s="6">
        <f t="shared" si="2"/>
        <v>0</v>
      </c>
      <c r="L34" s="10" t="str">
        <f t="shared" si="3"/>
        <v>ปรับปรุง</v>
      </c>
      <c r="P34" s="1">
        <f t="shared" si="0"/>
        <v>0</v>
      </c>
      <c r="Q34" s="1">
        <f t="shared" si="1"/>
        <v>0</v>
      </c>
      <c r="R34" s="1">
        <f t="shared" si="4"/>
        <v>0</v>
      </c>
    </row>
    <row r="35" spans="1:18" x14ac:dyDescent="0.5">
      <c r="A35" s="25">
        <v>27</v>
      </c>
      <c r="B35" s="26">
        <v>5935</v>
      </c>
      <c r="C35" s="27" t="s">
        <v>116</v>
      </c>
      <c r="F35" s="9"/>
      <c r="G35" s="2"/>
      <c r="H35" s="2"/>
      <c r="I35" s="2"/>
      <c r="J35" s="2"/>
      <c r="K35" s="6">
        <f t="shared" si="2"/>
        <v>0</v>
      </c>
      <c r="L35" s="10" t="str">
        <f t="shared" si="3"/>
        <v>ปรับปรุง</v>
      </c>
      <c r="P35" s="1">
        <f t="shared" si="0"/>
        <v>0</v>
      </c>
      <c r="Q35" s="1">
        <f t="shared" si="1"/>
        <v>0</v>
      </c>
      <c r="R35" s="1">
        <f t="shared" si="4"/>
        <v>0</v>
      </c>
    </row>
    <row r="36" spans="1:18" x14ac:dyDescent="0.5">
      <c r="A36" s="25">
        <v>28</v>
      </c>
      <c r="B36" s="26">
        <v>6028</v>
      </c>
      <c r="C36" s="27" t="s">
        <v>117</v>
      </c>
      <c r="F36" s="9"/>
      <c r="G36" s="2"/>
      <c r="H36" s="2"/>
      <c r="I36" s="2"/>
      <c r="J36" s="2"/>
      <c r="K36" s="6">
        <f t="shared" si="2"/>
        <v>0</v>
      </c>
      <c r="L36" s="10" t="str">
        <f t="shared" si="3"/>
        <v>ปรับปรุง</v>
      </c>
      <c r="P36" s="1">
        <f t="shared" si="0"/>
        <v>0</v>
      </c>
      <c r="Q36" s="1">
        <f t="shared" si="1"/>
        <v>0</v>
      </c>
      <c r="R36" s="1">
        <f t="shared" si="4"/>
        <v>0</v>
      </c>
    </row>
    <row r="37" spans="1:18" x14ac:dyDescent="0.5">
      <c r="A37" s="25">
        <v>29</v>
      </c>
      <c r="B37" s="26">
        <v>6032</v>
      </c>
      <c r="C37" s="27" t="s">
        <v>118</v>
      </c>
      <c r="F37" s="9"/>
      <c r="G37" s="2"/>
      <c r="H37" s="2"/>
      <c r="I37" s="2"/>
      <c r="J37" s="2"/>
      <c r="K37" s="6">
        <f t="shared" ref="K37:K38" si="5">IF(R37&gt;4,3,IF(R37&gt;3,2,IF(R37&gt;2,1,0)))</f>
        <v>0</v>
      </c>
      <c r="L37" s="10" t="str">
        <f t="shared" ref="L37:L38" si="6">IF(K37=1,"พอใช้",IF(K37=2,"ดี",IF(K37=3,"ดีเยี่ยม","ปรับปรุง")))</f>
        <v>ปรับปรุง</v>
      </c>
      <c r="P37" s="1">
        <f t="shared" ref="P37:P38" si="7">COUNTIF(F37:J37,3)</f>
        <v>0</v>
      </c>
      <c r="Q37" s="1">
        <f t="shared" ref="Q37:Q38" si="8">COUNTIF(F37:J37,2)</f>
        <v>0</v>
      </c>
      <c r="R37" s="1">
        <f t="shared" ref="R37:R38" si="9">Q37+P37</f>
        <v>0</v>
      </c>
    </row>
    <row r="38" spans="1:18" x14ac:dyDescent="0.5">
      <c r="A38" s="25">
        <v>30</v>
      </c>
      <c r="B38" s="26">
        <v>6033</v>
      </c>
      <c r="C38" s="27" t="s">
        <v>119</v>
      </c>
      <c r="F38" s="9"/>
      <c r="G38" s="2"/>
      <c r="H38" s="2"/>
      <c r="I38" s="2"/>
      <c r="J38" s="2"/>
      <c r="K38" s="6">
        <f t="shared" si="5"/>
        <v>0</v>
      </c>
      <c r="L38" s="10" t="str">
        <f t="shared" si="6"/>
        <v>ปรับปรุง</v>
      </c>
      <c r="P38" s="1">
        <f t="shared" si="7"/>
        <v>0</v>
      </c>
      <c r="Q38" s="1">
        <f t="shared" si="8"/>
        <v>0</v>
      </c>
      <c r="R38" s="1">
        <f t="shared" si="9"/>
        <v>0</v>
      </c>
    </row>
    <row r="39" spans="1:18" x14ac:dyDescent="0.5">
      <c r="A39" s="25">
        <v>31</v>
      </c>
      <c r="B39" s="26">
        <v>6034</v>
      </c>
      <c r="C39" s="27" t="s">
        <v>120</v>
      </c>
      <c r="F39" s="9"/>
      <c r="G39" s="2"/>
      <c r="H39" s="2"/>
      <c r="I39" s="2"/>
      <c r="J39" s="2"/>
      <c r="K39" s="6">
        <f t="shared" ref="K39:K43" si="10">IF(R39&gt;4,3,IF(R39&gt;3,2,IF(R39&gt;2,1,0)))</f>
        <v>0</v>
      </c>
      <c r="L39" s="10" t="str">
        <f t="shared" ref="L39:L43" si="11">IF(K39=1,"พอใช้",IF(K39=2,"ดี",IF(K39=3,"ดีเยี่ยม","ปรับปรุง")))</f>
        <v>ปรับปรุง</v>
      </c>
      <c r="P39" s="1">
        <f t="shared" ref="P39:P43" si="12">COUNTIF(F39:J39,3)</f>
        <v>0</v>
      </c>
      <c r="Q39" s="1">
        <f t="shared" ref="Q39:Q43" si="13">COUNTIF(F39:J39,2)</f>
        <v>0</v>
      </c>
      <c r="R39" s="1">
        <f t="shared" ref="R39:R43" si="14">Q39+P39</f>
        <v>0</v>
      </c>
    </row>
    <row r="40" spans="1:18" x14ac:dyDescent="0.5">
      <c r="A40" s="25">
        <v>32</v>
      </c>
      <c r="B40" s="26">
        <v>6036</v>
      </c>
      <c r="C40" s="27" t="s">
        <v>121</v>
      </c>
      <c r="F40" s="9"/>
      <c r="G40" s="2"/>
      <c r="H40" s="2"/>
      <c r="I40" s="2"/>
      <c r="J40" s="2"/>
      <c r="K40" s="6">
        <f t="shared" si="10"/>
        <v>0</v>
      </c>
      <c r="L40" s="10" t="str">
        <f t="shared" si="11"/>
        <v>ปรับปรุง</v>
      </c>
      <c r="P40" s="1">
        <f t="shared" si="12"/>
        <v>0</v>
      </c>
      <c r="Q40" s="1">
        <f t="shared" si="13"/>
        <v>0</v>
      </c>
      <c r="R40" s="1">
        <f t="shared" si="14"/>
        <v>0</v>
      </c>
    </row>
    <row r="41" spans="1:18" x14ac:dyDescent="0.5">
      <c r="A41" s="25">
        <v>33</v>
      </c>
      <c r="B41" s="26">
        <v>6037</v>
      </c>
      <c r="C41" s="27" t="s">
        <v>122</v>
      </c>
      <c r="F41" s="9"/>
      <c r="G41" s="2"/>
      <c r="H41" s="2"/>
      <c r="I41" s="2"/>
      <c r="J41" s="2"/>
      <c r="K41" s="6">
        <f t="shared" si="10"/>
        <v>0</v>
      </c>
      <c r="L41" s="10" t="str">
        <f t="shared" si="11"/>
        <v>ปรับปรุง</v>
      </c>
      <c r="P41" s="1">
        <f t="shared" si="12"/>
        <v>0</v>
      </c>
      <c r="Q41" s="1">
        <f t="shared" si="13"/>
        <v>0</v>
      </c>
      <c r="R41" s="1">
        <f t="shared" si="14"/>
        <v>0</v>
      </c>
    </row>
    <row r="42" spans="1:18" x14ac:dyDescent="0.5">
      <c r="A42" s="25">
        <v>34</v>
      </c>
      <c r="B42" s="26">
        <v>6038</v>
      </c>
      <c r="C42" s="27" t="s">
        <v>123</v>
      </c>
      <c r="F42" s="9"/>
      <c r="G42" s="2"/>
      <c r="H42" s="2"/>
      <c r="I42" s="2"/>
      <c r="J42" s="2"/>
      <c r="K42" s="6">
        <f t="shared" si="10"/>
        <v>0</v>
      </c>
      <c r="L42" s="10" t="str">
        <f t="shared" si="11"/>
        <v>ปรับปรุง</v>
      </c>
      <c r="P42" s="1">
        <f t="shared" si="12"/>
        <v>0</v>
      </c>
      <c r="Q42" s="1">
        <f t="shared" si="13"/>
        <v>0</v>
      </c>
      <c r="R42" s="1">
        <f t="shared" si="14"/>
        <v>0</v>
      </c>
    </row>
    <row r="43" spans="1:18" x14ac:dyDescent="0.5">
      <c r="A43" s="25">
        <v>35</v>
      </c>
      <c r="B43" s="26">
        <v>6049</v>
      </c>
      <c r="C43" s="27" t="s">
        <v>124</v>
      </c>
      <c r="F43" s="9"/>
      <c r="G43" s="2"/>
      <c r="H43" s="2"/>
      <c r="I43" s="2"/>
      <c r="J43" s="2"/>
      <c r="K43" s="6">
        <f t="shared" si="10"/>
        <v>0</v>
      </c>
      <c r="L43" s="10" t="str">
        <f t="shared" si="11"/>
        <v>ปรับปรุง</v>
      </c>
      <c r="P43" s="1">
        <f t="shared" si="12"/>
        <v>0</v>
      </c>
      <c r="Q43" s="1">
        <f t="shared" si="13"/>
        <v>0</v>
      </c>
      <c r="R43" s="1">
        <f t="shared" si="14"/>
        <v>0</v>
      </c>
    </row>
  </sheetData>
  <mergeCells count="12">
    <mergeCell ref="A4:A8"/>
    <mergeCell ref="B4:B8"/>
    <mergeCell ref="C4:C8"/>
    <mergeCell ref="F4:L4"/>
    <mergeCell ref="L5:L8"/>
    <mergeCell ref="K5:K8"/>
    <mergeCell ref="H6:H8"/>
    <mergeCell ref="I6:I8"/>
    <mergeCell ref="F5:J5"/>
    <mergeCell ref="J6:J8"/>
    <mergeCell ref="F6:F8"/>
    <mergeCell ref="G6:G8"/>
  </mergeCells>
  <pageMargins left="0.70866141732283472" right="0.70866141732283472" top="0.74803149606299213" bottom="0.74803149606299213" header="0.31496062992125984" footer="0.31496062992125984"/>
  <pageSetup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FF00"/>
  </sheetPr>
  <dimension ref="A1:R28"/>
  <sheetViews>
    <sheetView workbookViewId="0">
      <pane xSplit="3" ySplit="8" topLeftCell="D26" activePane="bottomRight" state="frozen"/>
      <selection activeCell="C48" sqref="C48"/>
      <selection pane="topRight" activeCell="C48" sqref="C48"/>
      <selection pane="bottomLeft" activeCell="C48" sqref="C48"/>
      <selection pane="bottomRight" activeCell="B9" sqref="B9:C28"/>
    </sheetView>
  </sheetViews>
  <sheetFormatPr defaultRowHeight="23.25" x14ac:dyDescent="0.5"/>
  <cols>
    <col min="1" max="1" width="5.875" style="1" customWidth="1"/>
    <col min="2" max="2" width="10.25" style="1" customWidth="1"/>
    <col min="3" max="3" width="24.625" style="1" customWidth="1"/>
    <col min="4" max="4" width="2" style="1" hidden="1" customWidth="1"/>
    <col min="5" max="5" width="1.75" style="1" hidden="1" customWidth="1"/>
    <col min="6" max="10" width="3.875" style="1" customWidth="1"/>
    <col min="11" max="11" width="4.875" style="1" customWidth="1"/>
    <col min="12" max="12" width="7.625" style="1" customWidth="1"/>
    <col min="13" max="13" width="1.75" style="1" customWidth="1"/>
    <col min="14" max="14" width="9" style="1"/>
    <col min="15" max="15" width="4.375" style="1" customWidth="1"/>
    <col min="16" max="18" width="4.375" style="1" hidden="1" customWidth="1"/>
    <col min="19" max="16384" width="9" style="1"/>
  </cols>
  <sheetData>
    <row r="1" spans="1:18" x14ac:dyDescent="0.5">
      <c r="A1" s="3" t="s">
        <v>145</v>
      </c>
    </row>
    <row r="2" spans="1:18" x14ac:dyDescent="0.5">
      <c r="A2" s="3" t="str">
        <f>"รายวิชา  "&amp;ข้อมูลรายวิชา!B7&amp;"  "&amp;ข้อมูลรายวิชา!B8</f>
        <v>รายวิชา  กรอกชื่อรายวิชา  กรอกรหัสวิชา</v>
      </c>
    </row>
    <row r="3" spans="1:18" ht="24" thickBot="1" x14ac:dyDescent="0.55000000000000004">
      <c r="A3" s="3" t="str">
        <f>"ห้อง  "&amp;ข้อมูลรายวิชา!B3&amp;"  /  3"</f>
        <v>ห้อง  ม.5  /  3</v>
      </c>
    </row>
    <row r="4" spans="1:18" ht="24" customHeight="1" x14ac:dyDescent="0.5">
      <c r="A4" s="30" t="s">
        <v>10</v>
      </c>
      <c r="B4" s="36" t="s">
        <v>11</v>
      </c>
      <c r="C4" s="33" t="s">
        <v>12</v>
      </c>
      <c r="F4" s="39" t="s">
        <v>18</v>
      </c>
      <c r="G4" s="40"/>
      <c r="H4" s="40"/>
      <c r="I4" s="40"/>
      <c r="J4" s="40"/>
      <c r="K4" s="40"/>
      <c r="L4" s="41"/>
    </row>
    <row r="5" spans="1:18" x14ac:dyDescent="0.5">
      <c r="A5" s="31"/>
      <c r="B5" s="37"/>
      <c r="C5" s="34"/>
      <c r="F5" s="42" t="s">
        <v>19</v>
      </c>
      <c r="G5" s="43"/>
      <c r="H5" s="43"/>
      <c r="I5" s="43"/>
      <c r="J5" s="43"/>
      <c r="K5" s="43" t="s">
        <v>13</v>
      </c>
      <c r="L5" s="44" t="s">
        <v>14</v>
      </c>
    </row>
    <row r="6" spans="1:18" ht="23.25" customHeight="1" x14ac:dyDescent="0.5">
      <c r="A6" s="31"/>
      <c r="B6" s="37"/>
      <c r="C6" s="34"/>
      <c r="F6" s="49" t="s">
        <v>20</v>
      </c>
      <c r="G6" s="46" t="s">
        <v>21</v>
      </c>
      <c r="H6" s="46" t="s">
        <v>22</v>
      </c>
      <c r="I6" s="46" t="s">
        <v>23</v>
      </c>
      <c r="J6" s="46" t="s">
        <v>24</v>
      </c>
      <c r="K6" s="43"/>
      <c r="L6" s="44"/>
    </row>
    <row r="7" spans="1:18" ht="48" customHeight="1" x14ac:dyDescent="0.5">
      <c r="A7" s="31"/>
      <c r="B7" s="37"/>
      <c r="C7" s="34"/>
      <c r="F7" s="49"/>
      <c r="G7" s="46"/>
      <c r="H7" s="46"/>
      <c r="I7" s="46"/>
      <c r="J7" s="46"/>
      <c r="K7" s="43"/>
      <c r="L7" s="44"/>
      <c r="P7" s="1" t="s">
        <v>49</v>
      </c>
    </row>
    <row r="8" spans="1:18" ht="24" thickBot="1" x14ac:dyDescent="0.55000000000000004">
      <c r="A8" s="32"/>
      <c r="B8" s="38"/>
      <c r="C8" s="35"/>
      <c r="F8" s="50"/>
      <c r="G8" s="47"/>
      <c r="H8" s="47"/>
      <c r="I8" s="47"/>
      <c r="J8" s="47"/>
      <c r="K8" s="48"/>
      <c r="L8" s="45"/>
      <c r="P8" s="1" t="s">
        <v>50</v>
      </c>
      <c r="Q8" s="1" t="s">
        <v>48</v>
      </c>
      <c r="R8" s="1" t="s">
        <v>51</v>
      </c>
    </row>
    <row r="9" spans="1:18" x14ac:dyDescent="0.5">
      <c r="A9" s="22">
        <v>1</v>
      </c>
      <c r="B9" s="23">
        <v>5488</v>
      </c>
      <c r="C9" s="24" t="s">
        <v>125</v>
      </c>
      <c r="F9" s="7"/>
      <c r="G9" s="8"/>
      <c r="H9" s="8"/>
      <c r="I9" s="8"/>
      <c r="J9" s="8"/>
      <c r="K9" s="6">
        <f>IF(R9&gt;4,3,IF(R9&gt;3,2,IF(R9&gt;2,1,0)))</f>
        <v>0</v>
      </c>
      <c r="L9" s="10" t="str">
        <f>IF(K9=1,"พอใช้",IF(K9=2,"ดี",IF(K9=3,"ดีเยี่ยม","ปรับปรุง")))</f>
        <v>ปรับปรุง</v>
      </c>
      <c r="P9" s="1">
        <f t="shared" ref="P9:P28" si="0">COUNTIF(F9:J9,3)</f>
        <v>0</v>
      </c>
      <c r="Q9" s="1">
        <f t="shared" ref="Q9:Q28" si="1">COUNTIF(F9:J9,2)</f>
        <v>0</v>
      </c>
      <c r="R9" s="1">
        <f>Q9+P9</f>
        <v>0</v>
      </c>
    </row>
    <row r="10" spans="1:18" x14ac:dyDescent="0.5">
      <c r="A10" s="25">
        <v>2</v>
      </c>
      <c r="B10" s="26">
        <v>5570</v>
      </c>
      <c r="C10" s="27" t="s">
        <v>126</v>
      </c>
      <c r="F10" s="7"/>
      <c r="G10" s="8"/>
      <c r="H10" s="8"/>
      <c r="I10" s="8"/>
      <c r="J10" s="8"/>
      <c r="K10" s="6">
        <f t="shared" ref="K10:K28" si="2">IF(R10&gt;4,3,IF(R10&gt;3,2,IF(R10&gt;2,1,0)))</f>
        <v>0</v>
      </c>
      <c r="L10" s="10" t="str">
        <f t="shared" ref="L10:L28" si="3">IF(K10=1,"พอใช้",IF(K10=2,"ดี",IF(K10=3,"ดีเยี่ยม","ปรับปรุง")))</f>
        <v>ปรับปรุง</v>
      </c>
      <c r="P10" s="1">
        <f t="shared" si="0"/>
        <v>0</v>
      </c>
      <c r="Q10" s="1">
        <f t="shared" si="1"/>
        <v>0</v>
      </c>
      <c r="R10" s="1">
        <f t="shared" ref="R10:R28" si="4">Q10+P10</f>
        <v>0</v>
      </c>
    </row>
    <row r="11" spans="1:18" x14ac:dyDescent="0.5">
      <c r="A11" s="25">
        <v>3</v>
      </c>
      <c r="B11" s="26">
        <v>5602</v>
      </c>
      <c r="C11" s="27" t="s">
        <v>127</v>
      </c>
      <c r="F11" s="7"/>
      <c r="G11" s="8"/>
      <c r="H11" s="8"/>
      <c r="I11" s="8"/>
      <c r="J11" s="8"/>
      <c r="K11" s="6">
        <f t="shared" si="2"/>
        <v>0</v>
      </c>
      <c r="L11" s="10" t="str">
        <f t="shared" si="3"/>
        <v>ปรับปรุง</v>
      </c>
      <c r="P11" s="1">
        <f t="shared" si="0"/>
        <v>0</v>
      </c>
      <c r="Q11" s="1">
        <f t="shared" si="1"/>
        <v>0</v>
      </c>
      <c r="R11" s="1">
        <f t="shared" si="4"/>
        <v>0</v>
      </c>
    </row>
    <row r="12" spans="1:18" x14ac:dyDescent="0.5">
      <c r="A12" s="25">
        <v>4</v>
      </c>
      <c r="B12" s="26">
        <v>5605</v>
      </c>
      <c r="C12" s="27" t="s">
        <v>128</v>
      </c>
      <c r="F12" s="7"/>
      <c r="G12" s="8"/>
      <c r="H12" s="8"/>
      <c r="I12" s="8"/>
      <c r="J12" s="8"/>
      <c r="K12" s="6">
        <f t="shared" si="2"/>
        <v>0</v>
      </c>
      <c r="L12" s="10" t="str">
        <f t="shared" si="3"/>
        <v>ปรับปรุง</v>
      </c>
      <c r="P12" s="1">
        <f t="shared" si="0"/>
        <v>0</v>
      </c>
      <c r="Q12" s="1">
        <f t="shared" si="1"/>
        <v>0</v>
      </c>
      <c r="R12" s="1">
        <f t="shared" si="4"/>
        <v>0</v>
      </c>
    </row>
    <row r="13" spans="1:18" x14ac:dyDescent="0.5">
      <c r="A13" s="25">
        <v>5</v>
      </c>
      <c r="B13" s="26">
        <v>5610</v>
      </c>
      <c r="C13" s="27" t="s">
        <v>129</v>
      </c>
      <c r="F13" s="7"/>
      <c r="G13" s="8"/>
      <c r="H13" s="8"/>
      <c r="I13" s="8"/>
      <c r="J13" s="8"/>
      <c r="K13" s="6">
        <f t="shared" si="2"/>
        <v>0</v>
      </c>
      <c r="L13" s="10" t="str">
        <f t="shared" si="3"/>
        <v>ปรับปรุง</v>
      </c>
      <c r="P13" s="1">
        <f t="shared" si="0"/>
        <v>0</v>
      </c>
      <c r="Q13" s="1">
        <f t="shared" si="1"/>
        <v>0</v>
      </c>
      <c r="R13" s="1">
        <f t="shared" si="4"/>
        <v>0</v>
      </c>
    </row>
    <row r="14" spans="1:18" x14ac:dyDescent="0.5">
      <c r="A14" s="25">
        <v>6</v>
      </c>
      <c r="B14" s="26">
        <v>5640</v>
      </c>
      <c r="C14" s="27" t="s">
        <v>130</v>
      </c>
      <c r="F14" s="7"/>
      <c r="G14" s="8"/>
      <c r="H14" s="8"/>
      <c r="I14" s="8"/>
      <c r="J14" s="8"/>
      <c r="K14" s="6">
        <f t="shared" si="2"/>
        <v>0</v>
      </c>
      <c r="L14" s="10" t="str">
        <f t="shared" si="3"/>
        <v>ปรับปรุง</v>
      </c>
      <c r="P14" s="1">
        <f t="shared" si="0"/>
        <v>0</v>
      </c>
      <c r="Q14" s="1">
        <f t="shared" si="1"/>
        <v>0</v>
      </c>
      <c r="R14" s="1">
        <f t="shared" si="4"/>
        <v>0</v>
      </c>
    </row>
    <row r="15" spans="1:18" x14ac:dyDescent="0.5">
      <c r="A15" s="25">
        <v>7</v>
      </c>
      <c r="B15" s="26">
        <v>5642</v>
      </c>
      <c r="C15" s="27" t="s">
        <v>131</v>
      </c>
      <c r="F15" s="7"/>
      <c r="G15" s="8"/>
      <c r="H15" s="8"/>
      <c r="I15" s="8"/>
      <c r="J15" s="8"/>
      <c r="K15" s="6">
        <f t="shared" si="2"/>
        <v>0</v>
      </c>
      <c r="L15" s="10" t="str">
        <f t="shared" si="3"/>
        <v>ปรับปรุง</v>
      </c>
      <c r="P15" s="1">
        <f t="shared" si="0"/>
        <v>0</v>
      </c>
      <c r="Q15" s="1">
        <f t="shared" si="1"/>
        <v>0</v>
      </c>
      <c r="R15" s="1">
        <f t="shared" si="4"/>
        <v>0</v>
      </c>
    </row>
    <row r="16" spans="1:18" x14ac:dyDescent="0.5">
      <c r="A16" s="25">
        <v>8</v>
      </c>
      <c r="B16" s="26">
        <v>5647</v>
      </c>
      <c r="C16" s="27" t="s">
        <v>132</v>
      </c>
      <c r="F16" s="7"/>
      <c r="G16" s="8"/>
      <c r="H16" s="8"/>
      <c r="I16" s="8"/>
      <c r="J16" s="8"/>
      <c r="K16" s="6">
        <f t="shared" si="2"/>
        <v>0</v>
      </c>
      <c r="L16" s="10" t="str">
        <f t="shared" si="3"/>
        <v>ปรับปรุง</v>
      </c>
      <c r="P16" s="1">
        <f t="shared" si="0"/>
        <v>0</v>
      </c>
      <c r="Q16" s="1">
        <f t="shared" si="1"/>
        <v>0</v>
      </c>
      <c r="R16" s="1">
        <f t="shared" si="4"/>
        <v>0</v>
      </c>
    </row>
    <row r="17" spans="1:18" x14ac:dyDescent="0.5">
      <c r="A17" s="25">
        <v>9</v>
      </c>
      <c r="B17" s="26">
        <v>5650</v>
      </c>
      <c r="C17" s="27" t="s">
        <v>133</v>
      </c>
      <c r="F17" s="7"/>
      <c r="G17" s="8"/>
      <c r="H17" s="8"/>
      <c r="I17" s="8"/>
      <c r="J17" s="8"/>
      <c r="K17" s="6">
        <f t="shared" si="2"/>
        <v>0</v>
      </c>
      <c r="L17" s="10" t="str">
        <f t="shared" si="3"/>
        <v>ปรับปรุง</v>
      </c>
      <c r="P17" s="1">
        <f t="shared" si="0"/>
        <v>0</v>
      </c>
      <c r="Q17" s="1">
        <f t="shared" si="1"/>
        <v>0</v>
      </c>
      <c r="R17" s="1">
        <f t="shared" si="4"/>
        <v>0</v>
      </c>
    </row>
    <row r="18" spans="1:18" x14ac:dyDescent="0.5">
      <c r="A18" s="25">
        <v>10</v>
      </c>
      <c r="B18" s="26">
        <v>5653</v>
      </c>
      <c r="C18" s="27" t="s">
        <v>134</v>
      </c>
      <c r="F18" s="7"/>
      <c r="G18" s="8"/>
      <c r="H18" s="8"/>
      <c r="I18" s="8"/>
      <c r="J18" s="8"/>
      <c r="K18" s="6">
        <f t="shared" si="2"/>
        <v>0</v>
      </c>
      <c r="L18" s="10" t="str">
        <f t="shared" si="3"/>
        <v>ปรับปรุง</v>
      </c>
      <c r="P18" s="1">
        <f t="shared" si="0"/>
        <v>0</v>
      </c>
      <c r="Q18" s="1">
        <f t="shared" si="1"/>
        <v>0</v>
      </c>
      <c r="R18" s="1">
        <f t="shared" si="4"/>
        <v>0</v>
      </c>
    </row>
    <row r="19" spans="1:18" x14ac:dyDescent="0.5">
      <c r="A19" s="25">
        <v>11</v>
      </c>
      <c r="B19" s="26">
        <v>5662</v>
      </c>
      <c r="C19" s="27" t="s">
        <v>135</v>
      </c>
      <c r="F19" s="7"/>
      <c r="G19" s="8"/>
      <c r="H19" s="8"/>
      <c r="I19" s="8"/>
      <c r="J19" s="8"/>
      <c r="K19" s="6">
        <f t="shared" si="2"/>
        <v>0</v>
      </c>
      <c r="L19" s="10" t="str">
        <f t="shared" si="3"/>
        <v>ปรับปรุง</v>
      </c>
      <c r="P19" s="1">
        <f t="shared" si="0"/>
        <v>0</v>
      </c>
      <c r="Q19" s="1">
        <f t="shared" si="1"/>
        <v>0</v>
      </c>
      <c r="R19" s="1">
        <f t="shared" si="4"/>
        <v>0</v>
      </c>
    </row>
    <row r="20" spans="1:18" x14ac:dyDescent="0.5">
      <c r="A20" s="25">
        <v>12</v>
      </c>
      <c r="B20" s="26">
        <v>5663</v>
      </c>
      <c r="C20" s="27" t="s">
        <v>136</v>
      </c>
      <c r="F20" s="7"/>
      <c r="G20" s="8"/>
      <c r="H20" s="8"/>
      <c r="I20" s="8"/>
      <c r="J20" s="8"/>
      <c r="K20" s="6">
        <f t="shared" si="2"/>
        <v>0</v>
      </c>
      <c r="L20" s="10" t="str">
        <f t="shared" si="3"/>
        <v>ปรับปรุง</v>
      </c>
      <c r="P20" s="1">
        <f t="shared" si="0"/>
        <v>0</v>
      </c>
      <c r="Q20" s="1">
        <f t="shared" si="1"/>
        <v>0</v>
      </c>
      <c r="R20" s="1">
        <f t="shared" si="4"/>
        <v>0</v>
      </c>
    </row>
    <row r="21" spans="1:18" x14ac:dyDescent="0.5">
      <c r="A21" s="25">
        <v>13</v>
      </c>
      <c r="B21" s="26">
        <v>5664</v>
      </c>
      <c r="C21" s="27" t="s">
        <v>137</v>
      </c>
      <c r="F21" s="7"/>
      <c r="G21" s="8"/>
      <c r="H21" s="8"/>
      <c r="I21" s="8"/>
      <c r="J21" s="8"/>
      <c r="K21" s="6">
        <f t="shared" si="2"/>
        <v>0</v>
      </c>
      <c r="L21" s="10" t="str">
        <f t="shared" si="3"/>
        <v>ปรับปรุง</v>
      </c>
      <c r="P21" s="1">
        <f t="shared" si="0"/>
        <v>0</v>
      </c>
      <c r="Q21" s="1">
        <f t="shared" si="1"/>
        <v>0</v>
      </c>
      <c r="R21" s="1">
        <f t="shared" si="4"/>
        <v>0</v>
      </c>
    </row>
    <row r="22" spans="1:18" x14ac:dyDescent="0.5">
      <c r="A22" s="25">
        <v>14</v>
      </c>
      <c r="B22" s="26">
        <v>6040</v>
      </c>
      <c r="C22" s="27" t="s">
        <v>138</v>
      </c>
      <c r="F22" s="7"/>
      <c r="G22" s="8"/>
      <c r="H22" s="8"/>
      <c r="I22" s="8"/>
      <c r="J22" s="8"/>
      <c r="K22" s="6">
        <f t="shared" si="2"/>
        <v>0</v>
      </c>
      <c r="L22" s="10" t="str">
        <f t="shared" si="3"/>
        <v>ปรับปรุง</v>
      </c>
      <c r="P22" s="1">
        <f t="shared" si="0"/>
        <v>0</v>
      </c>
      <c r="Q22" s="1">
        <f t="shared" si="1"/>
        <v>0</v>
      </c>
      <c r="R22" s="1">
        <f t="shared" si="4"/>
        <v>0</v>
      </c>
    </row>
    <row r="23" spans="1:18" x14ac:dyDescent="0.5">
      <c r="A23" s="25">
        <v>15</v>
      </c>
      <c r="B23" s="26">
        <v>6041</v>
      </c>
      <c r="C23" s="27" t="s">
        <v>139</v>
      </c>
      <c r="F23" s="7"/>
      <c r="G23" s="8"/>
      <c r="H23" s="8"/>
      <c r="I23" s="8"/>
      <c r="J23" s="8"/>
      <c r="K23" s="6">
        <f t="shared" si="2"/>
        <v>0</v>
      </c>
      <c r="L23" s="10" t="str">
        <f t="shared" si="3"/>
        <v>ปรับปรุง</v>
      </c>
      <c r="P23" s="1">
        <f t="shared" si="0"/>
        <v>0</v>
      </c>
      <c r="Q23" s="1">
        <f t="shared" si="1"/>
        <v>0</v>
      </c>
      <c r="R23" s="1">
        <f t="shared" si="4"/>
        <v>0</v>
      </c>
    </row>
    <row r="24" spans="1:18" x14ac:dyDescent="0.5">
      <c r="A24" s="25">
        <v>16</v>
      </c>
      <c r="B24" s="26">
        <v>6042</v>
      </c>
      <c r="C24" s="27" t="s">
        <v>140</v>
      </c>
      <c r="F24" s="7"/>
      <c r="G24" s="8"/>
      <c r="H24" s="8"/>
      <c r="I24" s="8"/>
      <c r="J24" s="8"/>
      <c r="K24" s="6">
        <f t="shared" si="2"/>
        <v>0</v>
      </c>
      <c r="L24" s="10" t="str">
        <f t="shared" si="3"/>
        <v>ปรับปรุง</v>
      </c>
      <c r="P24" s="1">
        <f t="shared" si="0"/>
        <v>0</v>
      </c>
      <c r="Q24" s="1">
        <f t="shared" si="1"/>
        <v>0</v>
      </c>
      <c r="R24" s="1">
        <f t="shared" si="4"/>
        <v>0</v>
      </c>
    </row>
    <row r="25" spans="1:18" x14ac:dyDescent="0.5">
      <c r="A25" s="25">
        <v>17</v>
      </c>
      <c r="B25" s="26">
        <v>6044</v>
      </c>
      <c r="C25" s="27" t="s">
        <v>141</v>
      </c>
      <c r="F25" s="7"/>
      <c r="G25" s="8"/>
      <c r="H25" s="8"/>
      <c r="I25" s="8"/>
      <c r="J25" s="8"/>
      <c r="K25" s="6">
        <f t="shared" si="2"/>
        <v>0</v>
      </c>
      <c r="L25" s="10" t="str">
        <f t="shared" si="3"/>
        <v>ปรับปรุง</v>
      </c>
      <c r="P25" s="1">
        <f t="shared" si="0"/>
        <v>0</v>
      </c>
      <c r="Q25" s="1">
        <f t="shared" si="1"/>
        <v>0</v>
      </c>
      <c r="R25" s="1">
        <f t="shared" si="4"/>
        <v>0</v>
      </c>
    </row>
    <row r="26" spans="1:18" x14ac:dyDescent="0.5">
      <c r="A26" s="25">
        <v>18</v>
      </c>
      <c r="B26" s="26">
        <v>6045</v>
      </c>
      <c r="C26" s="27" t="s">
        <v>142</v>
      </c>
      <c r="F26" s="7"/>
      <c r="G26" s="8"/>
      <c r="H26" s="8"/>
      <c r="I26" s="8"/>
      <c r="J26" s="8"/>
      <c r="K26" s="6">
        <f t="shared" si="2"/>
        <v>0</v>
      </c>
      <c r="L26" s="10" t="str">
        <f t="shared" si="3"/>
        <v>ปรับปรุง</v>
      </c>
      <c r="P26" s="1">
        <f t="shared" si="0"/>
        <v>0</v>
      </c>
      <c r="Q26" s="1">
        <f t="shared" si="1"/>
        <v>0</v>
      </c>
      <c r="R26" s="1">
        <f t="shared" si="4"/>
        <v>0</v>
      </c>
    </row>
    <row r="27" spans="1:18" x14ac:dyDescent="0.5">
      <c r="A27" s="25">
        <v>19</v>
      </c>
      <c r="B27" s="26">
        <v>6050</v>
      </c>
      <c r="C27" s="27" t="s">
        <v>143</v>
      </c>
      <c r="F27" s="7"/>
      <c r="G27" s="8"/>
      <c r="H27" s="8"/>
      <c r="I27" s="8"/>
      <c r="J27" s="8"/>
      <c r="K27" s="6">
        <f t="shared" si="2"/>
        <v>0</v>
      </c>
      <c r="L27" s="10" t="str">
        <f t="shared" si="3"/>
        <v>ปรับปรุง</v>
      </c>
      <c r="P27" s="1">
        <f t="shared" si="0"/>
        <v>0</v>
      </c>
      <c r="Q27" s="1">
        <f t="shared" si="1"/>
        <v>0</v>
      </c>
      <c r="R27" s="1">
        <f t="shared" si="4"/>
        <v>0</v>
      </c>
    </row>
    <row r="28" spans="1:18" x14ac:dyDescent="0.5">
      <c r="A28" s="25">
        <v>20</v>
      </c>
      <c r="B28" s="26">
        <v>6052</v>
      </c>
      <c r="C28" s="27" t="s">
        <v>144</v>
      </c>
      <c r="F28" s="7"/>
      <c r="G28" s="8"/>
      <c r="H28" s="8"/>
      <c r="I28" s="8"/>
      <c r="J28" s="8"/>
      <c r="K28" s="6">
        <f t="shared" si="2"/>
        <v>0</v>
      </c>
      <c r="L28" s="10" t="str">
        <f t="shared" si="3"/>
        <v>ปรับปรุง</v>
      </c>
      <c r="P28" s="1">
        <f t="shared" si="0"/>
        <v>0</v>
      </c>
      <c r="Q28" s="1">
        <f t="shared" si="1"/>
        <v>0</v>
      </c>
      <c r="R28" s="1">
        <f t="shared" si="4"/>
        <v>0</v>
      </c>
    </row>
  </sheetData>
  <mergeCells count="12">
    <mergeCell ref="A4:A8"/>
    <mergeCell ref="B4:B8"/>
    <mergeCell ref="C4:C8"/>
    <mergeCell ref="K5:K8"/>
    <mergeCell ref="L5:L8"/>
    <mergeCell ref="F4:L4"/>
    <mergeCell ref="I6:I8"/>
    <mergeCell ref="J6:J8"/>
    <mergeCell ref="F6:F8"/>
    <mergeCell ref="G6:G8"/>
    <mergeCell ref="H6:H8"/>
    <mergeCell ref="F5:J5"/>
  </mergeCells>
  <pageMargins left="0.70866141732283472" right="0.70866141732283472" top="0.74803149606299213" bottom="0.74803149606299213" header="0.31496062992125984" footer="0.31496062992125984"/>
  <pageSetup paperSize="9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5"/>
  <sheetViews>
    <sheetView workbookViewId="0">
      <selection activeCell="J14" sqref="J14"/>
    </sheetView>
  </sheetViews>
  <sheetFormatPr defaultRowHeight="23.25" x14ac:dyDescent="0.5"/>
  <cols>
    <col min="1" max="1" width="7" style="1" customWidth="1"/>
    <col min="2" max="2" width="8.375" style="1" customWidth="1"/>
    <col min="3" max="3" width="11.25" style="1" customWidth="1"/>
    <col min="4" max="4" width="5.5" style="1" customWidth="1"/>
    <col min="5" max="5" width="5.25" style="1" customWidth="1"/>
    <col min="6" max="6" width="5.625" style="1" customWidth="1"/>
    <col min="7" max="7" width="6.5" style="1" customWidth="1"/>
    <col min="8" max="10" width="5.125" style="1" customWidth="1"/>
    <col min="11" max="11" width="4.5" style="1" customWidth="1"/>
    <col min="12" max="13" width="5.75" style="1" customWidth="1"/>
    <col min="14" max="14" width="5.875" style="1" customWidth="1"/>
    <col min="15" max="15" width="6.625" style="1" customWidth="1"/>
    <col min="16" max="16" width="7.125" style="1" customWidth="1"/>
    <col min="17" max="17" width="6.75" style="1" customWidth="1"/>
    <col min="18" max="18" width="5.25" style="1" customWidth="1"/>
    <col min="19" max="19" width="5.5" style="1" customWidth="1"/>
    <col min="20" max="20" width="5.125" style="1" customWidth="1"/>
    <col min="21" max="16384" width="9" style="1"/>
  </cols>
  <sheetData>
    <row r="1" spans="1:20" x14ac:dyDescent="0.5">
      <c r="A1" s="51" t="s">
        <v>54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  <c r="P1" s="51"/>
      <c r="Q1" s="51"/>
      <c r="R1" s="51"/>
      <c r="S1" s="51"/>
      <c r="T1" s="51"/>
    </row>
    <row r="2" spans="1:20" x14ac:dyDescent="0.5">
      <c r="A2" s="51" t="str">
        <f>"รายวิชา  "&amp;ข้อมูลรายวิชา!B7&amp;"  รหัสวิชา  "&amp;ข้อมูลรายวิชา!B8&amp;"  ระดับชั้น  "&amp;ข้อมูลรายวิชา!B3&amp;"  ภาคเรียนที่  "&amp;ข้อมูลรายวิชา!B4&amp;"/"&amp;ข้อมูลรายวิชา!B5</f>
        <v>รายวิชา  กรอกชื่อรายวิชา  รหัสวิชา  กรอกรหัสวิชา  ระดับชั้น  ม.5  ภาคเรียนที่  1/2559</v>
      </c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  <c r="P2" s="51"/>
      <c r="Q2" s="51"/>
      <c r="R2" s="51"/>
      <c r="S2" s="51"/>
      <c r="T2" s="51"/>
    </row>
    <row r="3" spans="1:20" x14ac:dyDescent="0.5">
      <c r="A3" s="51" t="str">
        <f>"กลุ่มสาระการเรียนรู้  "&amp;ข้อมูลรายวิชา!B6</f>
        <v>กลุ่มสาระการเรียนรู้  กรอกชื่อกลุ่มสาระ</v>
      </c>
      <c r="B3" s="51"/>
      <c r="C3" s="51"/>
      <c r="D3" s="51"/>
      <c r="E3" s="51"/>
      <c r="F3" s="51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  <c r="R3" s="51"/>
      <c r="S3" s="51"/>
      <c r="T3" s="51"/>
    </row>
    <row r="4" spans="1:20" x14ac:dyDescent="0.5">
      <c r="A4" s="52" t="str">
        <f>"ครูผู้สอน  "&amp;ข้อมูลรายวิชา!B12</f>
        <v>ครูผู้สอน  ชื่อครูผู้สอน</v>
      </c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  <c r="M4" s="52"/>
      <c r="N4" s="52"/>
      <c r="O4" s="52"/>
      <c r="P4" s="52"/>
      <c r="Q4" s="52"/>
      <c r="R4" s="52"/>
      <c r="S4" s="52"/>
      <c r="T4" s="52"/>
    </row>
    <row r="5" spans="1:20" x14ac:dyDescent="0.5">
      <c r="A5" s="3" t="s">
        <v>30</v>
      </c>
    </row>
    <row r="6" spans="1:20" x14ac:dyDescent="0.5">
      <c r="A6" s="53" t="s">
        <v>6</v>
      </c>
      <c r="B6" s="53" t="s">
        <v>25</v>
      </c>
      <c r="C6" s="53" t="s">
        <v>26</v>
      </c>
      <c r="D6" s="55" t="s">
        <v>29</v>
      </c>
      <c r="E6" s="56"/>
      <c r="F6" s="56"/>
      <c r="G6" s="57"/>
      <c r="H6" s="58" t="s">
        <v>27</v>
      </c>
      <c r="I6" s="59"/>
      <c r="J6" s="76" t="s">
        <v>28</v>
      </c>
      <c r="K6" s="77"/>
    </row>
    <row r="7" spans="1:20" x14ac:dyDescent="0.5">
      <c r="A7" s="54"/>
      <c r="B7" s="54"/>
      <c r="C7" s="54"/>
      <c r="D7" s="28" t="s">
        <v>15</v>
      </c>
      <c r="E7" s="28" t="s">
        <v>16</v>
      </c>
      <c r="F7" s="28" t="s">
        <v>52</v>
      </c>
      <c r="G7" s="28" t="s">
        <v>53</v>
      </c>
      <c r="H7" s="60"/>
      <c r="I7" s="61"/>
      <c r="J7" s="78"/>
      <c r="K7" s="79"/>
      <c r="M7" s="1" t="s">
        <v>33</v>
      </c>
    </row>
    <row r="8" spans="1:20" x14ac:dyDescent="0.5">
      <c r="A8" s="14" t="str">
        <f>ข้อมูลรายวิชา!B8</f>
        <v>กรอกรหัสวิชา</v>
      </c>
      <c r="B8" s="14" t="str">
        <f>ข้อมูลรายวิชา!B3&amp;"/1"</f>
        <v>ม.5/1</v>
      </c>
      <c r="C8" s="14">
        <f>SUM(D8:G8)</f>
        <v>34</v>
      </c>
      <c r="D8" s="14">
        <f>COUNTIF(ปพ.ห้อง.1!$L$9:$L$50,"ดีเยี่ยม")</f>
        <v>0</v>
      </c>
      <c r="E8" s="14">
        <f>COUNTIF(ปพ.ห้อง.1!$L$9:$L$50,"ดี")</f>
        <v>0</v>
      </c>
      <c r="F8" s="14">
        <f>COUNTIF(ปพ.ห้อง.1!$L$9:$L$50,"พอใช้")</f>
        <v>0</v>
      </c>
      <c r="G8" s="14">
        <f>COUNTIF(ปพ.ห้อง.1!$L$9:$L$50,"ปรับปรุง")</f>
        <v>34</v>
      </c>
      <c r="H8" s="67">
        <f>SUM(D8:F8)*100/C8</f>
        <v>0</v>
      </c>
      <c r="I8" s="68"/>
      <c r="J8" s="69">
        <f>100-H8</f>
        <v>100</v>
      </c>
      <c r="K8" s="70"/>
      <c r="M8" s="75" t="str">
        <f>"("&amp;ข้อมูลรายวิชา!B12&amp;")"</f>
        <v>(ชื่อครูผู้สอน)</v>
      </c>
      <c r="N8" s="75"/>
      <c r="O8" s="75"/>
      <c r="P8" s="75"/>
      <c r="Q8" s="75"/>
      <c r="R8" s="75"/>
    </row>
    <row r="9" spans="1:20" x14ac:dyDescent="0.5">
      <c r="A9" s="21" t="str">
        <f>A8</f>
        <v>กรอกรหัสวิชา</v>
      </c>
      <c r="B9" s="14" t="str">
        <f>ข้อมูลรายวิชา!B3&amp;"/2"</f>
        <v>ม.5/2</v>
      </c>
      <c r="C9" s="21">
        <f t="shared" ref="C9:C10" si="0">SUM(D9:G9)</f>
        <v>35</v>
      </c>
      <c r="D9" s="14">
        <f>COUNTIF(ปพ.ห้อง.2!$L$9:$L$50,"ดีเยี่ยม")</f>
        <v>0</v>
      </c>
      <c r="E9" s="14">
        <f>COUNTIF(ปพ.ห้อง.2!$L$9:$L$50,"ดี")</f>
        <v>0</v>
      </c>
      <c r="F9" s="14">
        <f>COUNTIF(ปพ.ห้อง.2!$L$9:$L$50,"พอใช้")</f>
        <v>0</v>
      </c>
      <c r="G9" s="14">
        <f>COUNTIF(ปพ.ห้อง.2!$L$9:$L$50,"ปรับปรุง")</f>
        <v>35</v>
      </c>
      <c r="H9" s="67">
        <f>SUM(D9:F9)*100/C9</f>
        <v>0</v>
      </c>
      <c r="I9" s="68"/>
      <c r="J9" s="69">
        <f>100-H9</f>
        <v>100</v>
      </c>
      <c r="K9" s="70"/>
      <c r="M9" s="1" t="s">
        <v>34</v>
      </c>
    </row>
    <row r="10" spans="1:20" x14ac:dyDescent="0.5">
      <c r="A10" s="20" t="str">
        <f>A9</f>
        <v>กรอกรหัสวิชา</v>
      </c>
      <c r="B10" s="20" t="str">
        <f>ข้อมูลรายวิชา!B3&amp;"/3"</f>
        <v>ม.5/3</v>
      </c>
      <c r="C10" s="21">
        <f t="shared" si="0"/>
        <v>20</v>
      </c>
      <c r="D10" s="20">
        <f>COUNTIF(ปพ.ห้อง.3!$L$9:$L$40,"ดีเยี่ยม")</f>
        <v>0</v>
      </c>
      <c r="E10" s="20">
        <f>COUNTIF(ปพ.ห้อง.3!$L$9:$L$40,"ดี")</f>
        <v>0</v>
      </c>
      <c r="F10" s="20">
        <f>COUNTIF(ปพ.ห้อง.3!$L$9:$L$40,"พอใช้")</f>
        <v>0</v>
      </c>
      <c r="G10" s="20">
        <f>COUNTIF(ปพ.ห้อง.3!$L$9:$L$40,"ปรับปรุง")</f>
        <v>20</v>
      </c>
      <c r="H10" s="67">
        <f>SUM(D10:F10)*100/C10</f>
        <v>0</v>
      </c>
      <c r="I10" s="68"/>
      <c r="J10" s="69">
        <f>100-H10</f>
        <v>100</v>
      </c>
      <c r="K10" s="70"/>
      <c r="M10" s="75" t="str">
        <f>"("&amp;ข้อมูลรายวิชา!B13&amp;")"</f>
        <v>(ชื่อหัวหน้ากลุ่มสาระ)</v>
      </c>
      <c r="N10" s="75"/>
      <c r="O10" s="75"/>
      <c r="P10" s="75"/>
      <c r="Q10" s="75"/>
      <c r="R10" s="75"/>
    </row>
    <row r="11" spans="1:20" x14ac:dyDescent="0.5">
      <c r="A11" s="19" t="str">
        <f>A8</f>
        <v>กรอกรหัสวิชา</v>
      </c>
      <c r="B11" s="19" t="str">
        <f>ข้อมูลรายวิชา!B3</f>
        <v>ม.5</v>
      </c>
      <c r="C11" s="19">
        <f>SUM(C8:C10)</f>
        <v>89</v>
      </c>
      <c r="D11" s="19">
        <f>D8+D9+D10</f>
        <v>0</v>
      </c>
      <c r="E11" s="19">
        <f t="shared" ref="E11:G11" si="1">E8+E9+E10</f>
        <v>0</v>
      </c>
      <c r="F11" s="19">
        <f t="shared" si="1"/>
        <v>0</v>
      </c>
      <c r="G11" s="19">
        <f t="shared" si="1"/>
        <v>89</v>
      </c>
      <c r="H11" s="71">
        <f>SUM(D11:F11)*100/C11</f>
        <v>0</v>
      </c>
      <c r="I11" s="72"/>
      <c r="J11" s="73">
        <f>100-H11</f>
        <v>100</v>
      </c>
      <c r="K11" s="74"/>
      <c r="M11" s="75"/>
      <c r="N11" s="75"/>
      <c r="O11" s="75"/>
      <c r="P11" s="75"/>
      <c r="Q11" s="75"/>
      <c r="R11" s="75"/>
    </row>
    <row r="12" spans="1:20" x14ac:dyDescent="0.5">
      <c r="A12" s="62" t="s">
        <v>17</v>
      </c>
      <c r="B12" s="63"/>
      <c r="C12" s="64"/>
      <c r="D12" s="16">
        <f>D11*100/$C$11</f>
        <v>0</v>
      </c>
      <c r="E12" s="16">
        <f>E11*100/$C$11</f>
        <v>0</v>
      </c>
      <c r="F12" s="16">
        <f>F11*100/$C$11</f>
        <v>0</v>
      </c>
      <c r="G12" s="16">
        <f>G11*100/$C$11</f>
        <v>100</v>
      </c>
      <c r="H12" s="17"/>
      <c r="I12" s="18"/>
      <c r="J12" s="65"/>
      <c r="K12" s="66"/>
      <c r="M12" s="1" t="s">
        <v>35</v>
      </c>
    </row>
    <row r="13" spans="1:20" x14ac:dyDescent="0.5">
      <c r="M13" s="75" t="s">
        <v>31</v>
      </c>
      <c r="N13" s="75"/>
      <c r="O13" s="75"/>
      <c r="P13" s="75"/>
      <c r="Q13" s="75"/>
      <c r="R13" s="75"/>
    </row>
    <row r="14" spans="1:20" x14ac:dyDescent="0.5">
      <c r="M14" s="1" t="s">
        <v>36</v>
      </c>
    </row>
    <row r="15" spans="1:20" x14ac:dyDescent="0.5">
      <c r="M15" s="75" t="str">
        <f>"( "&amp;ข้อมูลรายวิชา!B14&amp;" )"</f>
        <v>( นายเชิดชัย  สิงห์คิบุตร )</v>
      </c>
      <c r="N15" s="75"/>
      <c r="O15" s="75"/>
      <c r="P15" s="75"/>
      <c r="Q15" s="75"/>
      <c r="R15" s="75"/>
    </row>
  </sheetData>
  <mergeCells count="25">
    <mergeCell ref="M13:R13"/>
    <mergeCell ref="J6:K7"/>
    <mergeCell ref="H8:I8"/>
    <mergeCell ref="J8:K8"/>
    <mergeCell ref="M15:R15"/>
    <mergeCell ref="M8:R8"/>
    <mergeCell ref="M11:R11"/>
    <mergeCell ref="M10:R10"/>
    <mergeCell ref="A12:C12"/>
    <mergeCell ref="J12:K12"/>
    <mergeCell ref="H9:I9"/>
    <mergeCell ref="J9:K9"/>
    <mergeCell ref="H11:I11"/>
    <mergeCell ref="J11:K11"/>
    <mergeCell ref="H10:I10"/>
    <mergeCell ref="J10:K10"/>
    <mergeCell ref="A1:T1"/>
    <mergeCell ref="A2:T2"/>
    <mergeCell ref="A3:T3"/>
    <mergeCell ref="A4:T4"/>
    <mergeCell ref="A6:A7"/>
    <mergeCell ref="B6:B7"/>
    <mergeCell ref="C6:C7"/>
    <mergeCell ref="D6:G6"/>
    <mergeCell ref="H6:I7"/>
  </mergeCells>
  <pageMargins left="0.43307086614173229" right="0.23622047244094491" top="0.74803149606299213" bottom="0.51181102362204722" header="0.31496062992125984" footer="0.31496062992125984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4</vt:i4>
      </vt:variant>
    </vt:vector>
  </HeadingPairs>
  <TitlesOfParts>
    <vt:vector size="9" baseType="lpstr">
      <vt:lpstr>ข้อมูลรายวิชา</vt:lpstr>
      <vt:lpstr>ปพ.ห้อง.1</vt:lpstr>
      <vt:lpstr>ปพ.ห้อง.2</vt:lpstr>
      <vt:lpstr>ปพ.ห้อง.3</vt:lpstr>
      <vt:lpstr>สรุป(รวม)</vt:lpstr>
      <vt:lpstr>ปพ.ห้อง.1!Print_Titles</vt:lpstr>
      <vt:lpstr>ปพ.ห้อง.2!Print_Titles</vt:lpstr>
      <vt:lpstr>ปพ.ห้อง.3!Print_Titles</vt:lpstr>
      <vt:lpstr>'สรุป(รวม)'!Print_Titles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MasterComp</dc:creator>
  <cp:lastModifiedBy>SarawootNuch</cp:lastModifiedBy>
  <cp:lastPrinted>2016-09-15T14:14:54Z</cp:lastPrinted>
  <dcterms:created xsi:type="dcterms:W3CDTF">2012-05-03T02:54:39Z</dcterms:created>
  <dcterms:modified xsi:type="dcterms:W3CDTF">2017-02-21T04:25:08Z</dcterms:modified>
</cp:coreProperties>
</file>